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pe77\Desktop\"/>
    </mc:Choice>
  </mc:AlternateContent>
  <bookViews>
    <workbookView xWindow="0" yWindow="0" windowWidth="28800" windowHeight="12450"/>
  </bookViews>
  <sheets>
    <sheet name="Belföldi és nemzetközi megbízás" sheetId="1" r:id="rId1"/>
    <sheet name="Settings" sheetId="2" state="hidden" r:id="rId2"/>
  </sheets>
  <definedNames>
    <definedName name="hivatkozottkep">OFFSET('Belföldi és nemzetközi megbízás'!$B$250,IF('Belföldi és nemzetközi megbízás'!$AG$16,0,9),0,6,27)</definedName>
    <definedName name="_xlnm.Print_Area" localSheetId="0">'Belföldi és nemzetközi megbízás'!$B$145:$AB$224</definedName>
    <definedName name="_xlnm.Print_Area" localSheetId="1">Settings!$C$2:$AB$79</definedName>
  </definedNames>
  <calcPr calcId="152511"/>
</workbook>
</file>

<file path=xl/calcChain.xml><?xml version="1.0" encoding="utf-8"?>
<calcChain xmlns="http://schemas.openxmlformats.org/spreadsheetml/2006/main">
  <c r="M168" i="1" l="1"/>
  <c r="I168" i="1"/>
  <c r="W38" i="1" l="1"/>
  <c r="X38" i="1" s="1"/>
  <c r="W164" i="1"/>
  <c r="W39" i="1" l="1"/>
  <c r="X39" i="1" s="1"/>
  <c r="W41" i="1" s="1"/>
  <c r="W40" i="1"/>
  <c r="X40" i="1" s="1"/>
  <c r="Y177" i="1" l="1"/>
  <c r="U177" i="1"/>
  <c r="Q177" i="1"/>
  <c r="M177" i="1"/>
  <c r="K177" i="1"/>
  <c r="I177" i="1"/>
  <c r="C177" i="1"/>
  <c r="Y173" i="1"/>
  <c r="U173" i="1"/>
  <c r="Q173" i="1"/>
  <c r="M173" i="1"/>
  <c r="K173" i="1"/>
  <c r="I173" i="1"/>
  <c r="C173" i="1"/>
  <c r="Y204" i="1"/>
  <c r="Q204" i="1"/>
  <c r="M204" i="1"/>
  <c r="I204" i="1"/>
  <c r="C204" i="1"/>
  <c r="C208" i="1"/>
  <c r="I199" i="1"/>
  <c r="C199" i="1"/>
  <c r="C193" i="1"/>
  <c r="C194" i="1"/>
  <c r="C192" i="1"/>
  <c r="AA194" i="1"/>
  <c r="Z194" i="1"/>
  <c r="Y194" i="1"/>
  <c r="W194" i="1"/>
  <c r="U194" i="1"/>
  <c r="S194" i="1"/>
  <c r="Q194" i="1"/>
  <c r="O194" i="1"/>
  <c r="M194" i="1"/>
  <c r="L194" i="1"/>
  <c r="K194" i="1"/>
  <c r="J194" i="1"/>
  <c r="I194" i="1"/>
  <c r="G194" i="1"/>
  <c r="E194" i="1"/>
  <c r="AA193" i="1"/>
  <c r="Z193" i="1"/>
  <c r="Y193" i="1"/>
  <c r="W193" i="1"/>
  <c r="U193" i="1"/>
  <c r="S193" i="1"/>
  <c r="Q193" i="1"/>
  <c r="O193" i="1"/>
  <c r="M193" i="1"/>
  <c r="L193" i="1"/>
  <c r="K193" i="1"/>
  <c r="J193" i="1"/>
  <c r="I193" i="1"/>
  <c r="G193" i="1"/>
  <c r="E193" i="1"/>
  <c r="AA192" i="1"/>
  <c r="Z192" i="1"/>
  <c r="Y192" i="1"/>
  <c r="W192" i="1"/>
  <c r="U192" i="1"/>
  <c r="S192" i="1"/>
  <c r="Q192" i="1"/>
  <c r="O192" i="1"/>
  <c r="M192" i="1"/>
  <c r="L192" i="1"/>
  <c r="K192" i="1"/>
  <c r="J192" i="1"/>
  <c r="I192" i="1"/>
  <c r="G192" i="1"/>
  <c r="E192" i="1"/>
  <c r="C188" i="1"/>
  <c r="C182" i="1"/>
  <c r="X177" i="1"/>
  <c r="T177" i="1"/>
  <c r="P177" i="1"/>
  <c r="L177" i="1"/>
  <c r="J177" i="1"/>
  <c r="H177" i="1"/>
  <c r="X173" i="1"/>
  <c r="T173" i="1"/>
  <c r="P173" i="1"/>
  <c r="L173" i="1"/>
  <c r="J173" i="1"/>
  <c r="H173" i="1"/>
  <c r="S168" i="1"/>
  <c r="O168" i="1"/>
  <c r="C168" i="1"/>
  <c r="U164" i="1"/>
  <c r="S164" i="1"/>
  <c r="O164" i="1"/>
  <c r="M164" i="1"/>
  <c r="I164" i="1"/>
  <c r="C164" i="1"/>
  <c r="Y160" i="1"/>
  <c r="U160" i="1"/>
  <c r="Q160" i="1"/>
  <c r="M160" i="1"/>
  <c r="K160" i="1"/>
  <c r="I160" i="1"/>
  <c r="C160" i="1"/>
  <c r="AH40" i="1"/>
  <c r="AH39" i="1"/>
  <c r="AE72" i="1"/>
  <c r="AE36" i="1"/>
  <c r="K155" i="1"/>
  <c r="AH41" i="1" l="1"/>
  <c r="AG16" i="1"/>
  <c r="Q41" i="1" l="1"/>
  <c r="Q185" i="1" s="1"/>
  <c r="AA184" i="1"/>
  <c r="Z184" i="1"/>
  <c r="Y184" i="1"/>
  <c r="U184" i="1"/>
  <c r="S184" i="1"/>
  <c r="Q184" i="1"/>
  <c r="O184" i="1"/>
  <c r="M184" i="1"/>
  <c r="L184" i="1"/>
  <c r="K184" i="1"/>
  <c r="J184" i="1"/>
  <c r="I184" i="1"/>
  <c r="G184" i="1"/>
  <c r="E184" i="1"/>
  <c r="AA183" i="1"/>
  <c r="Z183" i="1"/>
  <c r="Y183" i="1"/>
  <c r="U183" i="1"/>
  <c r="S183" i="1"/>
  <c r="Q183" i="1"/>
  <c r="O183" i="1"/>
  <c r="M183" i="1"/>
  <c r="L183" i="1"/>
  <c r="K183" i="1"/>
  <c r="J183" i="1"/>
  <c r="I183" i="1"/>
  <c r="G183" i="1"/>
  <c r="E183" i="1"/>
  <c r="AA182" i="1"/>
  <c r="Z182" i="1"/>
  <c r="Y182" i="1"/>
  <c r="U182" i="1"/>
  <c r="S182" i="1"/>
  <c r="Q182" i="1"/>
  <c r="O182" i="1"/>
  <c r="M182" i="1"/>
  <c r="L182" i="1"/>
  <c r="K182" i="1"/>
  <c r="J182" i="1"/>
  <c r="I182" i="1"/>
  <c r="G182" i="1"/>
  <c r="E182" i="1"/>
  <c r="V145" i="1"/>
  <c r="W145" i="1"/>
  <c r="V146" i="1"/>
  <c r="V147" i="1"/>
  <c r="V148" i="1"/>
  <c r="P159" i="1"/>
  <c r="T159" i="1"/>
  <c r="X159" i="1"/>
  <c r="H160" i="1"/>
  <c r="J160" i="1"/>
  <c r="L160" i="1"/>
  <c r="P160" i="1"/>
  <c r="T160" i="1"/>
  <c r="X160" i="1"/>
  <c r="H163" i="1"/>
  <c r="N163" i="1"/>
  <c r="R163" i="1"/>
  <c r="H164" i="1"/>
  <c r="L164" i="1"/>
  <c r="N164" i="1"/>
  <c r="R164" i="1"/>
  <c r="T164" i="1"/>
  <c r="V165" i="1"/>
  <c r="H167" i="1"/>
  <c r="N167" i="1"/>
  <c r="R167" i="1"/>
  <c r="H168" i="1"/>
  <c r="N168" i="1"/>
  <c r="R168" i="1"/>
  <c r="P172" i="1"/>
  <c r="T172" i="1"/>
  <c r="X172" i="1"/>
  <c r="P176" i="1"/>
  <c r="T176" i="1"/>
  <c r="X176" i="1"/>
  <c r="H186" i="1"/>
  <c r="H187" i="1"/>
  <c r="H188" i="1"/>
  <c r="X191" i="1"/>
  <c r="D197" i="1"/>
  <c r="E197" i="1"/>
  <c r="F197" i="1"/>
  <c r="G197" i="1"/>
  <c r="H197" i="1"/>
  <c r="J197" i="1"/>
  <c r="H198" i="1"/>
  <c r="L198" i="1"/>
  <c r="H199" i="1"/>
  <c r="L199" i="1"/>
  <c r="H202" i="1"/>
  <c r="H203" i="1"/>
  <c r="L203" i="1"/>
  <c r="P203" i="1"/>
  <c r="X203" i="1"/>
  <c r="H204" i="1"/>
  <c r="L204" i="1"/>
  <c r="P204" i="1"/>
  <c r="X204" i="1"/>
  <c r="AE77" i="1"/>
  <c r="AE80" i="1" s="1"/>
  <c r="AE74" i="1"/>
  <c r="AE73" i="1"/>
  <c r="AE62" i="1"/>
  <c r="AE56" i="1"/>
  <c r="AF20" i="1"/>
  <c r="W184" i="1"/>
  <c r="W183" i="1"/>
  <c r="W182" i="1"/>
  <c r="AF16" i="1"/>
  <c r="A1" i="1" l="1"/>
  <c r="C54" i="1" l="1"/>
  <c r="I36" i="1"/>
  <c r="I180" i="1" s="1"/>
  <c r="AD47" i="1"/>
  <c r="V19" i="1"/>
  <c r="V163" i="1" s="1"/>
  <c r="AD49" i="1"/>
  <c r="C9" i="1"/>
  <c r="C152" i="1" s="1"/>
  <c r="W147" i="1"/>
  <c r="W146" i="1"/>
  <c r="W148" i="1"/>
  <c r="C69" i="1"/>
  <c r="C213" i="1" s="1"/>
  <c r="I53" i="1"/>
  <c r="I197" i="1" s="1"/>
  <c r="Q23" i="1"/>
  <c r="P23" i="1"/>
  <c r="O23" i="1"/>
  <c r="O167" i="1" s="1"/>
  <c r="G23" i="1"/>
  <c r="F23" i="1"/>
  <c r="E23" i="1"/>
  <c r="D23" i="1"/>
  <c r="C23" i="1"/>
  <c r="C167" i="1" s="1"/>
  <c r="W80" i="1"/>
  <c r="W224" i="1" s="1"/>
  <c r="S80" i="1"/>
  <c r="S224" i="1" s="1"/>
  <c r="O80" i="1"/>
  <c r="O224" i="1" s="1"/>
  <c r="K80" i="1"/>
  <c r="K224" i="1" s="1"/>
  <c r="C80" i="1"/>
  <c r="C224" i="1" s="1"/>
  <c r="AB79" i="1"/>
  <c r="AA79" i="1"/>
  <c r="Z79" i="1"/>
  <c r="Y79" i="1"/>
  <c r="X79" i="1"/>
  <c r="W79" i="1"/>
  <c r="V79" i="1"/>
  <c r="U79" i="1"/>
  <c r="T79" i="1"/>
  <c r="S79" i="1"/>
  <c r="R79" i="1"/>
  <c r="Q79" i="1"/>
  <c r="P79" i="1"/>
  <c r="O79" i="1"/>
  <c r="N79" i="1"/>
  <c r="M79" i="1"/>
  <c r="L79" i="1"/>
  <c r="K79" i="1"/>
  <c r="J79" i="1"/>
  <c r="I79" i="1"/>
  <c r="H79" i="1"/>
  <c r="G79" i="1"/>
  <c r="F79" i="1"/>
  <c r="E79" i="1"/>
  <c r="D79" i="1"/>
  <c r="C79" i="1"/>
  <c r="C223" i="1" s="1"/>
  <c r="C78" i="1"/>
  <c r="C222" i="1" s="1"/>
  <c r="C77" i="1"/>
  <c r="C221" i="1" s="1"/>
  <c r="C76" i="1"/>
  <c r="C220" i="1" s="1"/>
  <c r="C75" i="1"/>
  <c r="C219" i="1" s="1"/>
  <c r="C74" i="1"/>
  <c r="C218" i="1" s="1"/>
  <c r="C73" i="1"/>
  <c r="C217" i="1" s="1"/>
  <c r="C72" i="1"/>
  <c r="C216" i="1" s="1"/>
  <c r="C71" i="1"/>
  <c r="C215" i="1" s="1"/>
  <c r="C70" i="1"/>
  <c r="C214" i="1" s="1"/>
  <c r="C68" i="1"/>
  <c r="C212" i="1" s="1"/>
  <c r="C67" i="1"/>
  <c r="C211" i="1" s="1"/>
  <c r="C66" i="1"/>
  <c r="C210" i="1" s="1"/>
  <c r="C63" i="1"/>
  <c r="C207" i="1" s="1"/>
  <c r="I58" i="1"/>
  <c r="I202" i="1" s="1"/>
  <c r="K54" i="1"/>
  <c r="J54" i="1"/>
  <c r="I54" i="1"/>
  <c r="I198" i="1" s="1"/>
  <c r="G54" i="1"/>
  <c r="F54" i="1"/>
  <c r="E54" i="1"/>
  <c r="D54" i="1"/>
  <c r="C198" i="1"/>
  <c r="C53" i="1"/>
  <c r="C197" i="1" s="1"/>
  <c r="C58" i="1"/>
  <c r="C202" i="1" s="1"/>
  <c r="G59" i="1"/>
  <c r="F59" i="1"/>
  <c r="E59" i="1"/>
  <c r="D59" i="1"/>
  <c r="C59" i="1"/>
  <c r="C203" i="1" s="1"/>
  <c r="K59" i="1"/>
  <c r="J59" i="1"/>
  <c r="I59" i="1"/>
  <c r="I203" i="1" s="1"/>
  <c r="O59" i="1"/>
  <c r="N59" i="1"/>
  <c r="M59" i="1"/>
  <c r="M203" i="1" s="1"/>
  <c r="W59" i="1"/>
  <c r="V59" i="1"/>
  <c r="U59" i="1"/>
  <c r="T59" i="1"/>
  <c r="S59" i="1"/>
  <c r="R59" i="1"/>
  <c r="Q59" i="1"/>
  <c r="Q203" i="1" s="1"/>
  <c r="Y203" i="1"/>
  <c r="AA47" i="1"/>
  <c r="Z47" i="1"/>
  <c r="Y47" i="1"/>
  <c r="Y191" i="1" s="1"/>
  <c r="W47" i="1"/>
  <c r="V47" i="1"/>
  <c r="U47" i="1"/>
  <c r="U191" i="1" s="1"/>
  <c r="I47" i="1"/>
  <c r="I191" i="1" s="1"/>
  <c r="H47" i="1"/>
  <c r="G47" i="1"/>
  <c r="F47" i="1"/>
  <c r="E47" i="1"/>
  <c r="D47" i="1"/>
  <c r="C47" i="1"/>
  <c r="C191" i="1" s="1"/>
  <c r="C46" i="1"/>
  <c r="C190" i="1" s="1"/>
  <c r="C43" i="1"/>
  <c r="C187" i="1" s="1"/>
  <c r="C42" i="1"/>
  <c r="C186" i="1" s="1"/>
  <c r="AB44" i="1"/>
  <c r="AA44" i="1"/>
  <c r="Z44" i="1"/>
  <c r="Y44" i="1"/>
  <c r="X44" i="1"/>
  <c r="W44" i="1"/>
  <c r="V44" i="1"/>
  <c r="U44" i="1"/>
  <c r="T44" i="1"/>
  <c r="S44" i="1"/>
  <c r="R44" i="1"/>
  <c r="Q44" i="1"/>
  <c r="P44" i="1"/>
  <c r="O44" i="1"/>
  <c r="N44" i="1"/>
  <c r="M44" i="1"/>
  <c r="L44" i="1"/>
  <c r="K44" i="1"/>
  <c r="J44" i="1"/>
  <c r="I44" i="1"/>
  <c r="AB43" i="1"/>
  <c r="AA43" i="1"/>
  <c r="Z43" i="1"/>
  <c r="Y43" i="1"/>
  <c r="X43" i="1"/>
  <c r="W43" i="1"/>
  <c r="V43" i="1"/>
  <c r="U43" i="1"/>
  <c r="T43" i="1"/>
  <c r="S43" i="1"/>
  <c r="R43" i="1"/>
  <c r="Q43" i="1"/>
  <c r="P43" i="1"/>
  <c r="O43" i="1"/>
  <c r="N43" i="1"/>
  <c r="M43" i="1"/>
  <c r="L43" i="1"/>
  <c r="K43" i="1"/>
  <c r="J43" i="1"/>
  <c r="I43" i="1"/>
  <c r="AB42" i="1"/>
  <c r="AA42" i="1"/>
  <c r="Z42" i="1"/>
  <c r="Y42" i="1"/>
  <c r="X42" i="1"/>
  <c r="W42" i="1"/>
  <c r="V42" i="1"/>
  <c r="U42" i="1"/>
  <c r="T42" i="1"/>
  <c r="S42" i="1"/>
  <c r="R42" i="1"/>
  <c r="Q42" i="1"/>
  <c r="P42" i="1"/>
  <c r="O42" i="1"/>
  <c r="N42" i="1"/>
  <c r="M42" i="1"/>
  <c r="L42" i="1"/>
  <c r="K42" i="1"/>
  <c r="J42" i="1"/>
  <c r="I42" i="1"/>
  <c r="I186" i="1" s="1"/>
  <c r="AA37" i="1"/>
  <c r="Z37" i="1"/>
  <c r="Y37" i="1"/>
  <c r="X37" i="1"/>
  <c r="W37" i="1"/>
  <c r="V37" i="1"/>
  <c r="V181" i="1" s="1"/>
  <c r="U37" i="1"/>
  <c r="T37" i="1"/>
  <c r="S37" i="1"/>
  <c r="R37" i="1"/>
  <c r="Q37" i="1"/>
  <c r="Q181" i="1" s="1"/>
  <c r="P37" i="1"/>
  <c r="O37" i="1"/>
  <c r="N37" i="1"/>
  <c r="N181" i="1" s="1"/>
  <c r="M37" i="1"/>
  <c r="L37" i="1"/>
  <c r="K37" i="1"/>
  <c r="J37" i="1"/>
  <c r="I37" i="1"/>
  <c r="I181" i="1" s="1"/>
  <c r="H37" i="1"/>
  <c r="G37" i="1"/>
  <c r="F37" i="1"/>
  <c r="E37" i="1"/>
  <c r="D37" i="1"/>
  <c r="C37" i="1"/>
  <c r="C181" i="1" s="1"/>
  <c r="C36" i="1"/>
  <c r="C180" i="1" s="1"/>
  <c r="C31" i="1"/>
  <c r="C175" i="1" s="1"/>
  <c r="C27" i="1"/>
  <c r="C171" i="1" s="1"/>
  <c r="X21" i="1"/>
  <c r="Y18" i="1"/>
  <c r="Y162" i="1" s="1"/>
  <c r="C11" i="1"/>
  <c r="C155" i="1" s="1"/>
  <c r="C14" i="1"/>
  <c r="C158" i="1" s="1"/>
  <c r="C18" i="1"/>
  <c r="C162" i="1" s="1"/>
  <c r="C22" i="1"/>
  <c r="C166" i="1" s="1"/>
  <c r="I19" i="1"/>
  <c r="I163" i="1" s="1"/>
  <c r="C19" i="1"/>
  <c r="C163" i="1" s="1"/>
  <c r="S23" i="1"/>
  <c r="S167" i="1" s="1"/>
  <c r="O19" i="1"/>
  <c r="O163" i="1" s="1"/>
  <c r="S19" i="1"/>
  <c r="S163" i="1" s="1"/>
  <c r="Y15" i="1"/>
  <c r="U15" i="1"/>
  <c r="Q15" i="1"/>
  <c r="C15" i="1"/>
  <c r="AO42" i="2"/>
  <c r="AW40" i="2"/>
  <c r="AW39" i="2"/>
  <c r="O42" i="2"/>
  <c r="W40" i="2"/>
  <c r="W39" i="2"/>
  <c r="O41" i="1"/>
  <c r="O185" i="1" s="1"/>
  <c r="AW42" i="2" l="1"/>
  <c r="I46" i="1"/>
  <c r="I190" i="1"/>
  <c r="Y32" i="1"/>
  <c r="Y176" i="1" s="1"/>
  <c r="Y159" i="1"/>
  <c r="U32" i="1"/>
  <c r="U176" i="1" s="1"/>
  <c r="U159" i="1"/>
  <c r="C28" i="1"/>
  <c r="C159" i="1"/>
  <c r="Q28" i="1"/>
  <c r="Q172" i="1" s="1"/>
  <c r="Q159" i="1"/>
  <c r="Y28" i="1"/>
  <c r="Y172" i="1" s="1"/>
  <c r="U28" i="1"/>
  <c r="U172" i="1" s="1"/>
  <c r="Q32" i="1"/>
  <c r="Q176" i="1" s="1"/>
  <c r="W42" i="2"/>
  <c r="W185" i="1"/>
  <c r="C32" i="1" l="1"/>
  <c r="C176" i="1" s="1"/>
  <c r="C172" i="1"/>
  <c r="M23" i="1"/>
  <c r="M167" i="1" s="1"/>
  <c r="I23" i="1"/>
  <c r="I167" i="1" s="1"/>
  <c r="L23" i="1"/>
</calcChain>
</file>

<file path=xl/comments1.xml><?xml version="1.0" encoding="utf-8"?>
<comments xmlns="http://schemas.openxmlformats.org/spreadsheetml/2006/main">
  <authors>
    <author>Varga Bálint</author>
    <author>Duzmath Annamária adu77</author>
  </authors>
  <commentList>
    <comment ref="K11" authorId="0" shapeId="0">
      <text>
        <r>
          <rPr>
            <sz val="9"/>
            <color indexed="81"/>
            <rFont val="Tahoma"/>
            <family val="2"/>
            <charset val="238"/>
          </rPr>
          <t xml:space="preserve">Kérjük válasszon a legörülő menüből szolgáltatást:
GW pro.liine National - belföldi gyűjtőszállítmányozás
GW pro.line International - export gyűjtőszállítmányozás
GW pro.line Collect - belföldi visszáru és import gyűjtőszállítmányozás
GW direct.line National - belföldi komplett szállítmányozás
GW direct.line International - nemzetközi komplett szállítmányozás
</t>
        </r>
      </text>
    </comment>
    <comment ref="C16" authorId="0" shapeId="0">
      <text>
        <r>
          <rPr>
            <sz val="9"/>
            <color indexed="81"/>
            <rFont val="Tahoma"/>
            <family val="2"/>
            <charset val="238"/>
          </rPr>
          <t>Megbízó neve, ország, irányítószám, város, cím, kapcsolattartó neve, elérhetőség (telefonszám, e-mail)
Ha a megbízó nem azonos a költségviselővel, kérjük a megjegyzés mezőbe írja a megbízót!</t>
        </r>
      </text>
    </comment>
    <comment ref="I16" authorId="0" shapeId="0">
      <text>
        <r>
          <rPr>
            <sz val="9"/>
            <color indexed="81"/>
            <rFont val="Tahoma"/>
            <family val="2"/>
            <charset val="238"/>
          </rPr>
          <t>AL Albánia
AT Ausztria
BE Belgium
BG Bulgária
BA Bosznia-Hercegovina
CH Svájc
CZ Csehország
DE Németország
DK Dánia
EE Észtország
ES Spanyolország
FI Finnország
FR Franciaország
GB Anglia
GR Görögország
HR Horvátország
HU Magyarország
IE Írország
IT Olaszország
KO Koszovó
LI Liechtenstein
LT Litvánia
LU Luxemburg
LV Lettország
MD Moldávia
MK Macedónia
ME Montenegró
NL Hollandia
NO Norvégia
PL Lengyelország
PT Portugália
RO Románia
RS Szerbia
SE Svédország
SI Szlovénia
SK Szlovákia
TR Törökország
UA Ukrajna</t>
        </r>
      </text>
    </comment>
    <comment ref="C20" authorId="0" shapeId="0">
      <text>
        <r>
          <rPr>
            <sz val="9"/>
            <color indexed="81"/>
            <rFont val="Tahoma"/>
            <family val="2"/>
            <charset val="238"/>
          </rPr>
          <t>Dátum - gyűjtőforgalomban alapszolgáltatásként 08:00 és 17:00 között történik a felvétel / kiszállítás, ennél rövidebb intervallumot igyekszünk figyelembe venni, de garanciát nem tudunk nyújtani a betartására. Feláras szolgáltatásként bizonyos régiókban vállalunk 9, 10, 12 és 16 óráig történő (P9, P10, P12, P16), vagy adott nap 9, 10, 12, és 16 óráig (d9, d10, d12, d16) történő kiszállítást! Amennyiben kéri utóbbi szolgáltatást, kérjük a Garancia? mezőben adja meg a megfelelő betűkódot!</t>
        </r>
      </text>
    </comment>
    <comment ref="I20" authorId="0" shapeId="0">
      <text>
        <r>
          <rPr>
            <sz val="9"/>
            <color indexed="81"/>
            <rFont val="Arial"/>
            <family val="2"/>
          </rPr>
          <t>Legkorábbi időpont, formátum: óó:pp</t>
        </r>
      </text>
    </comment>
    <comment ref="M20" authorId="0" shapeId="0">
      <text>
        <r>
          <rPr>
            <sz val="9"/>
            <color indexed="81"/>
            <rFont val="Arial"/>
            <family val="2"/>
          </rPr>
          <t>Legkésőbbi időpont, formátum: óó:pp</t>
        </r>
      </text>
    </comment>
    <comment ref="S20" authorId="0" shapeId="0">
      <text>
        <r>
          <rPr>
            <sz val="9"/>
            <color indexed="81"/>
            <rFont val="Arial"/>
            <family val="2"/>
          </rPr>
          <t>Legkorábbi időpont, formátum: óó:pp</t>
        </r>
      </text>
    </comment>
    <comment ref="U20" authorId="0" shapeId="0">
      <text>
        <r>
          <rPr>
            <sz val="9"/>
            <color indexed="81"/>
            <rFont val="Arial"/>
            <family val="2"/>
          </rPr>
          <t>Legkésőbbi időpont, formátum: óó:pp</t>
        </r>
      </text>
    </comment>
    <comment ref="W20" authorId="0" shapeId="0">
      <text>
        <r>
          <rPr>
            <sz val="9"/>
            <color indexed="81"/>
            <rFont val="Tahoma"/>
            <family val="2"/>
            <charset val="238"/>
          </rPr>
          <t>P9 / P10: garantált kiszállítás 9 vagy 10 óráig -  felár: 50%
P12: garantált kiszállítás 12 óráig - felár: 30%
P16: garantált kiszállítás 16 óráig - felár 20%
D9 / D10: garantált kiszálllítás adott napon 9 vagy 10 óráig - felár 50%
D12: garantált kiszállítás adott napon 12 óráig - felár: 30%
D16: garantált kiszállítás adott napon 16 óráig - felár: 20%</t>
        </r>
      </text>
    </comment>
    <comment ref="C24" authorId="0" shapeId="0">
      <text>
        <r>
          <rPr>
            <sz val="9"/>
            <color indexed="81"/>
            <rFont val="Tahoma"/>
            <family val="2"/>
            <charset val="238"/>
          </rPr>
          <t xml:space="preserve">GW-től kapott ajánlat hat jegyű sorszáma
</t>
        </r>
      </text>
    </comment>
    <comment ref="O24" authorId="0" shapeId="0">
      <text>
        <r>
          <rPr>
            <sz val="9"/>
            <color indexed="81"/>
            <rFont val="Tahoma"/>
            <family val="2"/>
            <charset val="238"/>
          </rPr>
          <t xml:space="preserve">EXW Ex Works Az eladó egyedüli kötelezettsége, hogy az árut saját telephelyén vagy egy megnevezett helyen (gyár, raktár) a vevő rendelkezésére bocsássa. A vevő visel minden kockázatot az eladó telephelyétől a kívánt célállomásig történő eljuttatása során. E klauzula alkalmazása az eladó minimális kötelezettségét jelenti.
FCA Free Carrier Az eladó kötelezettsége, hogy az árut exportra vámkezelten a vevő által megnevezett fuvarozó rendelkezésére bocsássa a megnevezett helyen. A felek számára tanácsos a megnevezett helyen az átadás pontját minél pontosabban meghatározni, mivel a kockázat ezen a pontoon száll át a vevőre.
CPT Carriage Paid To Az eladó kötelessége megfizetni a fuvarköltséget az áru fuvarozónak, vagy az eladó által megnevezett harmadik személynek megnevezett helyre történő leszállításáig. A szállítás után az árukockázat átszáll a vevőre. Ez a klauzula megköveteli, hogy az eladó exportra vámkezelje az árut.
CIP Carriage and Insurance Paid To Az eladó a CPT-vel megegyező kötelezettségeket viseli, azonban további felelőssége hogy biztosítást kössön az áru fuvarozása során felmerülő sérülés, eltűnés kockázatokra. A biztosítást a minimum fedezetre kötelező megkötni és az eladó köteles az árut exportra vámkezelni.
DAT Delivered At Terminal (terminálhoz szállítva – átadás a megjelölt helyen, a vevő oldalán) Az eladó akkor teljesíti a kötelezettségét, amikor a meghatározott terminálon, kikötőben, vagy célállomáson a vevő rendelkezésére bocsátja a beérkező szállítóeszközből kirakodott árut. A terminál bármilyen hely lehet, pl. rakodópart, raktár, konténerudvar, vagy közúti, vasúti vagy légi áruszállítási terminál. A megjelölt kikötőben vagy célállomáson található terminálhoz történő kiszállításig és kirakodásig az eladó visel minden kockázatot. A DAT alkalmazása esetén az eladónak kell intéznie az exportengedélyezést, viszont a vevő feladata az importengedélyek beszerzése, a vámfizetés, illetve az import vámügyintézés.
DAP Delivered At Place (helyszíni kiszállítás – átadás a megjelölt helyen, a vevő oldalán) Az eladó akkor teljesíti a szállítást, amikor a meghatározott célállomáson a vevő rendelkezésére bocsátja a beérkező szállítóeszközből kirakodható árut. A megjelölt helyre történő kiszállítás összes kockázatát az eladó viseli. A DAP alkalmazása esetén az eladónak kell intéznie az exportengedélyezést, de nem feladata az importengedélyek beszerzése, a vámfizetés, illetve az import vámügyintézés.
DDP Delivered Duty Paid (helyszínre leszállítva vámfizetéssel) Az eladó akkor teljesíti kötelezettségét, ha az árut a meghatározott célállomáson a vevő rendelkezésére bocsátja, viselve a szállítás összes kockázatát, valamint az export és import vámengedélyezés, adó- és vámfizetés költségét is.
</t>
        </r>
      </text>
    </comment>
    <comment ref="S24" authorId="0" shapeId="0">
      <text>
        <r>
          <rPr>
            <sz val="9"/>
            <color indexed="81"/>
            <rFont val="Tahoma"/>
            <family val="2"/>
            <charset val="238"/>
          </rPr>
          <t>Paritáshoz kapcsolódó város</t>
        </r>
      </text>
    </comment>
    <comment ref="C29" authorId="0" shapeId="0">
      <text>
        <r>
          <rPr>
            <sz val="9"/>
            <color indexed="81"/>
            <rFont val="Tahoma"/>
            <family val="2"/>
            <charset val="238"/>
          </rPr>
          <t>Ha a feladó nem egyezik a felvételi címmel, kérjük a megjegyzés mezőbe írja a feladót!</t>
        </r>
      </text>
    </comment>
    <comment ref="I29" authorId="0" shapeId="0">
      <text>
        <r>
          <rPr>
            <sz val="9"/>
            <color indexed="81"/>
            <rFont val="Tahoma"/>
            <family val="2"/>
            <charset val="238"/>
          </rPr>
          <t>AL Albánia
AT Ausztria
BE Belgium
BG Bulgária
BA Bosznia-Hercegovina
CH Svájc
CZ Csehország
DE Németország
DK Dánia
EE Észtország
ES Spanyolország
FI Finnország
FR Franciaország
GB Anglia
GR Görögország
HR Horvátország
HU Magyarország
IE Írország
IT Olaszország
KO Koszovó
LI Liechtenstein
LT Litvánia
LU Luxemburg
LV Lettország
MD Moldávia
MK Macedónia
ME Montenegró
NL Hollandia
NO Norvégia
PL Lengyelország
PT Portugália
RO Románia
RS Szerbia
SE Svédország
SI Szlovénia
SK Szlovákia
TR Törökország
UA Ukrajna</t>
        </r>
      </text>
    </comment>
    <comment ref="C33" authorId="0" shapeId="0">
      <text>
        <r>
          <rPr>
            <sz val="9"/>
            <color indexed="81"/>
            <rFont val="Tahoma"/>
            <family val="2"/>
            <charset val="238"/>
          </rPr>
          <t>Ha a címzett nem egyezik a kiszállítási címmel, kérjük a megjegyzés mezőbe írja a címzettet!</t>
        </r>
      </text>
    </comment>
    <comment ref="I33" authorId="0" shapeId="0">
      <text>
        <r>
          <rPr>
            <sz val="9"/>
            <color indexed="81"/>
            <rFont val="Tahoma"/>
            <family val="2"/>
            <charset val="238"/>
          </rPr>
          <t>AL Albánia
AT Ausztria
BE Belgium
BG Bulgária
BA Bosznia-Hercegovina
CH Svájc
CZ Csehország
DE Németország
DK Dánia
EE Észtország
ES Spanyolország
FI Finnország
FR Franciaország
GB Anglia
GR Görögország
HR Horvátország
HU Magyarország
IE Írország
IT Olaszország
KO Koszovó
LI Liechtenstein
LT Litvánia
LU Luxemburg
LV Lettország
MD Moldávia
MK Macedónia
ME Montenegró
NL Hollandia
NO Norvégia
PL Lengyelország
PT Portugália
RO Románia
RS Szerbia
SE Svédország
SI Szlovénia
SK Szlovákia
TR Törökország
UA Ukrajna</t>
        </r>
      </text>
    </comment>
    <comment ref="C38" authorId="0" shapeId="0">
      <text>
        <r>
          <rPr>
            <sz val="9"/>
            <color indexed="81"/>
            <rFont val="Tahoma"/>
            <family val="2"/>
            <charset val="238"/>
          </rPr>
          <t>Szállítmányhoz kapcsolt egyedi azonosító - megbízásszám</t>
        </r>
      </text>
    </comment>
    <comment ref="G38" authorId="0" shapeId="0">
      <text>
        <r>
          <rPr>
            <sz val="9"/>
            <color indexed="81"/>
            <rFont val="Tahoma"/>
            <family val="2"/>
            <charset val="238"/>
          </rPr>
          <t xml:space="preserve">EUP – Euro csereraklap – csak belföld esetén választható – feláras szolgáltatás
ENP - Euro raklap
EWP - Egyutas raklap
KRT - Karton
BND - Köteg
IBC - 120 x 100 -as tartály
ROLL - Guruló konténer
CLL - egyéb kolli </t>
        </r>
      </text>
    </comment>
    <comment ref="Y38" authorId="0" shapeId="0">
      <text>
        <r>
          <rPr>
            <sz val="9"/>
            <color indexed="81"/>
            <rFont val="Tahoma"/>
            <family val="2"/>
            <charset val="238"/>
          </rPr>
          <t>Árutulajdonság, amit a szállítás során figyelembe kell venni - pl. nem halmozható, törékeny</t>
        </r>
      </text>
    </comment>
    <comment ref="C44" authorId="0" shapeId="0">
      <text>
        <r>
          <rPr>
            <sz val="9"/>
            <color indexed="81"/>
            <rFont val="Tahoma"/>
            <family val="2"/>
            <charset val="238"/>
          </rPr>
          <t>Bővebb információ az EKAER rendeletről: www.ekaer.nav.gov.hu</t>
        </r>
      </text>
    </comment>
    <comment ref="C48" authorId="0" shapeId="0">
      <text>
        <r>
          <rPr>
            <sz val="9"/>
            <color indexed="81"/>
            <rFont val="Tahoma"/>
            <family val="2"/>
            <charset val="238"/>
          </rPr>
          <t>Veszélyes áru UN száma</t>
        </r>
      </text>
    </comment>
    <comment ref="G48" authorId="0" shapeId="0">
      <text>
        <r>
          <rPr>
            <sz val="9"/>
            <color indexed="81"/>
            <rFont val="Tahoma"/>
            <family val="2"/>
            <charset val="238"/>
          </rPr>
          <t xml:space="preserve">EUP - Euro csereraklap - feláras szolgáltatás - ez csak belföld esetén legyen látható
ENP - Euro raklap
EWP - Egyutas raklap
KRT - Karton
BND - Köteg
IBC - 120 x 100 -as tartály
ROLL - Guruló konténer
CLL - egyéb kolli </t>
        </r>
      </text>
    </comment>
    <comment ref="O48" authorId="0" shapeId="0">
      <text>
        <r>
          <rPr>
            <sz val="9"/>
            <color indexed="81"/>
            <rFont val="Tahoma"/>
            <family val="2"/>
            <charset val="238"/>
          </rPr>
          <t>Folyadék esetén liter is megadhat</t>
        </r>
      </text>
    </comment>
    <comment ref="C55" authorId="1" shapeId="0">
      <text>
        <r>
          <rPr>
            <sz val="9"/>
            <color indexed="81"/>
            <rFont val="Tahoma"/>
            <family val="2"/>
            <charset val="238"/>
          </rPr>
          <t>Az áruérték a beszedendő összegre vonatkozik vagy annak bizonyos %-ára, a fuvardíjra nem.</t>
        </r>
      </text>
    </comment>
    <comment ref="C60" authorId="0" shapeId="0">
      <text>
        <r>
          <rPr>
            <sz val="9"/>
            <color indexed="81"/>
            <rFont val="Tahoma"/>
            <family val="2"/>
            <charset val="238"/>
          </rPr>
          <t>Feladott áru biztosítandó értéke</t>
        </r>
      </text>
    </comment>
    <comment ref="Y60" authorId="0" shapeId="0">
      <text>
        <r>
          <rPr>
            <sz val="9"/>
            <color indexed="81"/>
            <rFont val="Tahoma"/>
            <family val="2"/>
            <charset val="238"/>
          </rPr>
          <t>GW által adott biztosítási ajánlat</t>
        </r>
      </text>
    </comment>
    <comment ref="C64" authorId="0" shapeId="0">
      <text>
        <r>
          <rPr>
            <sz val="9"/>
            <color indexed="81"/>
            <rFont val="Tahoma"/>
            <family val="2"/>
            <charset val="238"/>
          </rPr>
          <t>Bármilyen szállítással kapcsolatos kiegészítő információ</t>
        </r>
      </text>
    </comment>
    <comment ref="K155" authorId="0" shapeId="0">
      <text>
        <r>
          <rPr>
            <sz val="9"/>
            <color indexed="81"/>
            <rFont val="Tahoma"/>
            <family val="2"/>
            <charset val="238"/>
          </rPr>
          <t xml:space="preserve">Kérjük válasszon a legörülő menüből szolgáltatást:
GW pro.liine National - belföldi gyűjtőszállítmányozás
GW pro.line International - export gyűjtőszállítmányozás
GW pro.line Collect - belföldi visszáru és import gyűjtőszállítmányozás
GW direct.line National - belföldi komplett szállítmányozás
GW direct.line International - nemzetközi komplett szállítmányozás
</t>
        </r>
      </text>
    </comment>
    <comment ref="I190" authorId="0" shapeId="0">
      <text>
        <r>
          <rPr>
            <b/>
            <sz val="9"/>
            <color indexed="81"/>
            <rFont val="Tahoma"/>
            <family val="2"/>
            <charset val="238"/>
          </rPr>
          <t>Varga Bálint:</t>
        </r>
        <r>
          <rPr>
            <sz val="9"/>
            <color indexed="81"/>
            <rFont val="Tahoma"/>
            <family val="2"/>
            <charset val="238"/>
          </rPr>
          <t xml:space="preserve">
belföldiek esetében 10% minimum 50 EUR helyett 30% legyen</t>
        </r>
      </text>
    </comment>
  </commentList>
</comments>
</file>

<file path=xl/comments2.xml><?xml version="1.0" encoding="utf-8"?>
<comments xmlns="http://schemas.openxmlformats.org/spreadsheetml/2006/main">
  <authors>
    <author>Varga Bálint</author>
  </authors>
  <commentList>
    <comment ref="W2" authorId="0" shapeId="0">
      <text>
        <r>
          <rPr>
            <b/>
            <sz val="9"/>
            <color indexed="81"/>
            <rFont val="Tahoma"/>
            <family val="2"/>
            <charset val="238"/>
          </rPr>
          <t xml:space="preserve">Varga Bálint:
</t>
        </r>
        <r>
          <rPr>
            <sz val="9"/>
            <color indexed="81"/>
            <rFont val="Tahoma"/>
            <family val="2"/>
            <charset val="238"/>
          </rPr>
          <t xml:space="preserve">változzon annak függvényében, hogy az egy sorral lejjebbi legörülő menüből mit választ ki az ügyfél:
pro.line National, International, Collect esetében Pro.line, pro.line.hungary@gw-world.com, Tel. +36.24.506.900, Fax: +36.24.506.905
direct.line National esetében Direct.line, pro.line.hungary@gw-world.com, Tel. +36.24.506.836, Fax: +36.24.506.905
direct.line International esetében Direct.line, direct.line.hungary@gw-world, Tel. +36.24.506.950, Fax: +36.24.506.905
</t>
        </r>
      </text>
    </comment>
    <comment ref="AW2" authorId="0" shapeId="0">
      <text>
        <r>
          <rPr>
            <b/>
            <sz val="9"/>
            <color indexed="81"/>
            <rFont val="Tahoma"/>
            <family val="2"/>
            <charset val="238"/>
          </rPr>
          <t xml:space="preserve">Varga Bálint:
</t>
        </r>
        <r>
          <rPr>
            <sz val="9"/>
            <color indexed="81"/>
            <rFont val="Tahoma"/>
            <family val="2"/>
            <charset val="238"/>
          </rPr>
          <t xml:space="preserve">változzon annak függvényében, hogy az egy sorral lejjebbi legörülő menüből mit választ ki az ügyfél:
pro.line National, International, Collect esetében Pro.line, pro.line.hungary@gw-world.com, Tel. +36.24.506.900, Fax: +36.24.506.905
direct.line National esetében Direct.line, pro.line.hungary@gw-world.com, Tel. +36.24.506.836, Fax: +36.24.506.905
direct.line International esetében Direct.line, direct.line.hungary@gw-world, Tel. +36.24.506.950, Fax: +36.24.506.905
</t>
        </r>
      </text>
    </comment>
    <comment ref="C25" authorId="0" shapeId="0">
      <text>
        <r>
          <rPr>
            <sz val="9"/>
            <color indexed="81"/>
            <rFont val="Tahoma"/>
            <family val="2"/>
            <charset val="238"/>
          </rPr>
          <t xml:space="preserve">GW-től kapott ajánlat hat jegyű sorszáma
</t>
        </r>
      </text>
    </comment>
    <comment ref="O25" authorId="0" shapeId="0">
      <text>
        <r>
          <rPr>
            <sz val="9"/>
            <color indexed="81"/>
            <rFont val="Tahoma"/>
            <family val="2"/>
            <charset val="238"/>
          </rPr>
          <t xml:space="preserve">EXW Ex Works Az eladó egyedüli kötelezettsége, hogy az árut saját telephelyén vagy egy megnevezett helyen (gyár, raktár) a vevő rendelkezésére bocsássa. A vevő visel minden kockázatot az eladó telephelyétől a kívánt célállomásig történő eljuttatása során. E klauzula alkalmazása az eladó minimális kötelezettségét jelenti.
FCA Free Carrier Az eladó kötelezettsége, hogy az árut exportra vámkezelten a vevő által megnevezett fuvarozó rendelkezésére bocsássa a megnevezett helyen. A felek számára tanácsos a megnevezett helyen az átadás pontját minél pontosabban meghatározni, mivel a kockázat ezen a pontoon száll át a vevőre.
CPT Carriage Paid To Az eladó kötelessége megfizetni a fuvarköltséget az áru fuvarozónak, vagy az eladó által megnevezett harmadik személynek megnevezett helyre történő leszállításáig. A szállítás után az árukockázat átszáll a vevőre. Ez a klauzula megköveteli, hogy az eladó exportra vámkezelje az árut.
CIP Carriage and Insurance Paid To Az eladó a CPT-vel megegyező kötelezettségeket viseli, azonban további felelőssége hogy biztosítást kössön az áru fuvarozása során felmerülő sérülés, eltűnés kockázatokra. A biztosítást a minimum fedezetre kötelező megkötni és az eladó köteles az árut exportra vámkezelni.
DAT Delivered At Terminal (terminálhoz szállítva – átadás a megjelölt helyen, a vevő oldalán) Az eladó akkor teljesíti a kötelezettségét, amikor a meghatározott terminálon, kikötőben, vagy célállomáson a vevő rendelkezésére bocsátja a beérkező szállítóeszközből kirakodott árut. A terminál bármilyen hely lehet, pl. rakodópart, raktár, konténerudvar, vagy közúti, vasúti vagy légi áruszállítási terminál. A megjelölt kikötőben vagy célállomáson található terminálhoz történő kiszállításig és kirakodásig az eladó visel minden kockázatot. A DAT alkalmazása esetén az eladónak kell intéznie az exportengedélyezést, viszont a vevő feladata az importengedélyek beszerzése, a vámfizetés, illetve az import vámügyintézés.
DAP Delivered At Place (helyszíni kiszállítás – átadás a megjelölt helyen, a vevő oldalán) Az eladó akkor teljesíti a szállítást, amikor a meghatározott célállomáson a vevő rendelkezésére bocsátja a beérkező szállítóeszközből kirakodható árut. A megjelölt helyre történő kiszállítás összes kockázatát az eladó viseli. A DAP alkalmazása esetén az eladónak kell intéznie az exportengedélyezést, de nem feladata az importengedélyek beszerzése, a vámfizetés, illetve az import vámügyintézés.
DDP Delivered Duty Paid (helyszínre leszállítva vámfizetéssel) Az eladó akkor teljesíti kötelezettségét, ha az árut a meghatározott célállomáson a vevő rendelkezésére bocsátja, viselve a szállítás összes kockázatát, valamint az export és import vámengedélyezés, adó- és vámfizetés költségét is.
</t>
        </r>
      </text>
    </comment>
    <comment ref="S25" authorId="0" shapeId="0">
      <text>
        <r>
          <rPr>
            <sz val="9"/>
            <color indexed="81"/>
            <rFont val="Tahoma"/>
            <family val="2"/>
            <charset val="238"/>
          </rPr>
          <t>Paritáshoz kapcsolódó város</t>
        </r>
      </text>
    </comment>
    <comment ref="AC25" authorId="0" shapeId="0">
      <text>
        <r>
          <rPr>
            <sz val="9"/>
            <color indexed="81"/>
            <rFont val="Tahoma"/>
            <family val="2"/>
            <charset val="238"/>
          </rPr>
          <t xml:space="preserve">GW-től kapott ajánlat hat jegyű sorszáma
</t>
        </r>
      </text>
    </comment>
    <comment ref="AO25" authorId="0" shapeId="0">
      <text>
        <r>
          <rPr>
            <sz val="9"/>
            <color indexed="81"/>
            <rFont val="Tahoma"/>
            <family val="2"/>
            <charset val="238"/>
          </rPr>
          <t xml:space="preserve">EXW Ex Works Az eladó egyedüli kötelezettsége, hogy az árut saját telephelyén vagy egy megnevezett helyen (gyár, raktár) a vevő rendelkezésére bocsássa. A vevő visel minden kockázatot az eladó telephelyétől a kívánt célállomásig történő eljuttatása során. E klauzula alkalmazása az eladó minimális kötelezettségét jelenti.
FCA Free Carrier Az eladó kötelezettsége, hogy az árut exportra vámkezelten a vevő által megnevezett fuvarozó rendelkezésére bocsássa a megnevezett helyen. A felek számára tanácsos a megnevezett helyen az átadás pontját minél pontosabban meghatározni, mivel a kockázat ezen a pontoon száll át a vevőre.
CPT Carriage Paid To Az eladó kötelessége megfizetni a fuvarköltséget az áru fuvarozónak, vagy az eladó által megnevezett harmadik személynek megnevezett helyre történő leszállításáig. A szállítás után az árukockázat átszáll a vevőre. Ez a klauzula megköveteli, hogy az eladó exportra vámkezelje az árut.
CIP Carriage and Insurance Paid To Az eladó a CPT-vel megegyező kötelezettségeket viseli, azonban további felelőssége hogy biztosítást kössön az áru fuvarozása során felmerülő sérülés, eltűnés kockázatokra. A biztosítást a minimum fedezetre kötelező megkötni és az eladó köteles az árut exportra vámkezelni.
DAT Delivered At Terminal (terminálhoz szállítva – átadás a megjelölt helyen, a vevő oldalán) Az eladó akkor teljesíti a kötelezettségét, amikor a meghatározott terminálon, kikötőben, vagy célállomáson a vevő rendelkezésére bocsátja a beérkező szállítóeszközből kirakodott árut. A terminál bármilyen hely lehet, pl. rakodópart, raktár, konténerudvar, vagy közúti, vasúti vagy légi áruszállítási terminál. A megjelölt kikötőben vagy célállomáson található terminálhoz történő kiszállításig és kirakodásig az eladó visel minden kockázatot. A DAT alkalmazása esetén az eladónak kell intéznie az exportengedélyezést, viszont a vevő feladata az importengedélyek beszerzése, a vámfizetés, illetve az import vámügyintézés.
DAP Delivered At Place (helyszíni kiszállítás – átadás a megjelölt helyen, a vevő oldalán) Az eladó akkor teljesíti a szállítást, amikor a meghatározott célállomáson a vevő rendelkezésére bocsátja a beérkező szállítóeszközből kirakodható árut. A megjelölt helyre történő kiszállítás összes kockázatát az eladó viseli. A DAP alkalmazása esetén az eladónak kell intéznie az exportengedélyezést, de nem feladata az importengedélyek beszerzése, a vámfizetés, illetve az import vámügyintézés.
DDP Delivered Duty Paid (helyszínre leszállítva vámfizetéssel) Az eladó akkor teljesíti kötelezettségét, ha az árut a meghatározott célállomáson a vevő rendelkezésére bocsátja, viselve a szállítás összes kockázatát, valamint az export és import vámengedélyezés, adó- és vámfizetés költségét is.
</t>
        </r>
      </text>
    </comment>
    <comment ref="AS25" authorId="0" shapeId="0">
      <text>
        <r>
          <rPr>
            <sz val="9"/>
            <color indexed="81"/>
            <rFont val="Tahoma"/>
            <family val="2"/>
            <charset val="238"/>
          </rPr>
          <t>Paritáshoz kapcsolódó város</t>
        </r>
      </text>
    </comment>
    <comment ref="C28" authorId="0" shapeId="0">
      <text>
        <r>
          <rPr>
            <sz val="9"/>
            <color indexed="81"/>
            <rFont val="Tahoma"/>
            <family val="2"/>
            <charset val="238"/>
          </rPr>
          <t>Ha a feladó nem egyezik a felvételi címmel, akkor a feladó adatait a megjegyzés mezőben kérjük feltüntetni!</t>
        </r>
      </text>
    </comment>
    <comment ref="AC28" authorId="0" shapeId="0">
      <text>
        <r>
          <rPr>
            <sz val="9"/>
            <color indexed="81"/>
            <rFont val="Tahoma"/>
            <family val="2"/>
            <charset val="238"/>
          </rPr>
          <t>Ha a feladó nem egyezik a felvételi címmel, akkor a feladó adatait a megjegyzés mezőben kérjük feltüntetni!</t>
        </r>
      </text>
    </comment>
    <comment ref="C32" authorId="0" shapeId="0">
      <text>
        <r>
          <rPr>
            <sz val="9"/>
            <color indexed="81"/>
            <rFont val="Tahoma"/>
            <family val="2"/>
            <charset val="238"/>
          </rPr>
          <t>Ha a címzett nem egyezik a kiszállítási címmel, akkor a címzett adatait a megjegyzés mezőben kérjük feltüntetni!</t>
        </r>
      </text>
    </comment>
    <comment ref="AC32" authorId="0" shapeId="0">
      <text>
        <r>
          <rPr>
            <sz val="9"/>
            <color indexed="81"/>
            <rFont val="Tahoma"/>
            <family val="2"/>
            <charset val="238"/>
          </rPr>
          <t>Ha a címzett nem egyezik a kiszállítási címmel, akkor a címzett adatait a megjegyzés mezőben kérjük feltüntetni!</t>
        </r>
      </text>
    </comment>
    <comment ref="C38" authorId="0" shapeId="0">
      <text>
        <r>
          <rPr>
            <sz val="9"/>
            <color indexed="81"/>
            <rFont val="Tahoma"/>
            <family val="2"/>
            <charset val="238"/>
          </rPr>
          <t>KRT - karton
EUP - Euro csereraklap - feláras szolgáltatás - ez csak belföld esetén legyen
ENP - Euro raklap
EWP - Egyutas raklap</t>
        </r>
      </text>
    </comment>
    <comment ref="AC38" authorId="0" shapeId="0">
      <text>
        <r>
          <rPr>
            <sz val="9"/>
            <color indexed="81"/>
            <rFont val="Tahoma"/>
            <family val="2"/>
            <charset val="238"/>
          </rPr>
          <t>KRT - karton
EUP - Euro csereraklap - feláras szolgáltatás - ez csak belföld esetén legyen
ENP - Euro raklap
EWP - Egyutas raklap</t>
        </r>
      </text>
    </comment>
    <comment ref="C39" authorId="0" shapeId="0">
      <text>
        <r>
          <rPr>
            <sz val="9"/>
            <color indexed="81"/>
            <rFont val="Tahoma"/>
            <family val="2"/>
            <charset val="238"/>
          </rPr>
          <t>Szállítmányhoz kapcsolt egyedi azonosító</t>
        </r>
      </text>
    </comment>
    <comment ref="G39" authorId="0" shapeId="0">
      <text>
        <r>
          <rPr>
            <sz val="9"/>
            <color indexed="81"/>
            <rFont val="Tahoma"/>
            <family val="2"/>
            <charset val="238"/>
          </rPr>
          <t>EUP - Euro csereraklap - feláras szolgáltatás - ez csak belföld esetén legyen látható
ENP - Euro raklap
EWP - Egyutas raklap</t>
        </r>
      </text>
    </comment>
    <comment ref="AC39" authorId="0" shapeId="0">
      <text>
        <r>
          <rPr>
            <sz val="9"/>
            <color indexed="81"/>
            <rFont val="Tahoma"/>
            <family val="2"/>
            <charset val="238"/>
          </rPr>
          <t>Szállítmányhoz kapcsolt egyedi azonosító</t>
        </r>
      </text>
    </comment>
    <comment ref="AG39" authorId="0" shapeId="0">
      <text>
        <r>
          <rPr>
            <sz val="9"/>
            <color indexed="81"/>
            <rFont val="Tahoma"/>
            <family val="2"/>
            <charset val="238"/>
          </rPr>
          <t>EUP - Euro csereraklap - feláras szolgáltatás - ez csak belföld esetén legyen látható
ENP - Euro raklap
EWP - Egyutas raklap</t>
        </r>
      </text>
    </comment>
    <comment ref="W40" authorId="0" shapeId="0">
      <text>
        <r>
          <rPr>
            <b/>
            <sz val="9"/>
            <color indexed="81"/>
            <rFont val="Tahoma"/>
            <family val="2"/>
            <charset val="238"/>
          </rPr>
          <t>Varga Bálint:</t>
        </r>
        <r>
          <rPr>
            <sz val="9"/>
            <color indexed="81"/>
            <rFont val="Tahoma"/>
            <family val="2"/>
            <charset val="238"/>
          </rPr>
          <t xml:space="preserve">
Képlet csak akkor jelenjen meg, ha a P39, R39 és T39-ben van valamilyen érték</t>
        </r>
      </text>
    </comment>
    <comment ref="AW40" authorId="0" shapeId="0">
      <text>
        <r>
          <rPr>
            <b/>
            <sz val="9"/>
            <color indexed="81"/>
            <rFont val="Tahoma"/>
            <family val="2"/>
            <charset val="238"/>
          </rPr>
          <t>Varga Bálint:</t>
        </r>
        <r>
          <rPr>
            <sz val="9"/>
            <color indexed="81"/>
            <rFont val="Tahoma"/>
            <family val="2"/>
            <charset val="238"/>
          </rPr>
          <t xml:space="preserve">
Képlet csak akkor jelenjen meg, ha a P39, R39 és T39-ben van valamilyen érték</t>
        </r>
      </text>
    </comment>
    <comment ref="I46" authorId="0" shapeId="0">
      <text>
        <r>
          <rPr>
            <b/>
            <sz val="9"/>
            <color indexed="81"/>
            <rFont val="Tahoma"/>
            <family val="2"/>
            <charset val="238"/>
          </rPr>
          <t>Varga Bálint:</t>
        </r>
        <r>
          <rPr>
            <sz val="9"/>
            <color indexed="81"/>
            <rFont val="Tahoma"/>
            <family val="2"/>
            <charset val="238"/>
          </rPr>
          <t xml:space="preserve">
belföldiek esetében 10% minimum 50 EUR helyett 30% legyen</t>
        </r>
      </text>
    </comment>
    <comment ref="AI46" authorId="0" shapeId="0">
      <text>
        <r>
          <rPr>
            <b/>
            <sz val="9"/>
            <color indexed="81"/>
            <rFont val="Tahoma"/>
            <family val="2"/>
            <charset val="238"/>
          </rPr>
          <t>Varga Bálint:</t>
        </r>
        <r>
          <rPr>
            <sz val="9"/>
            <color indexed="81"/>
            <rFont val="Tahoma"/>
            <family val="2"/>
            <charset val="238"/>
          </rPr>
          <t xml:space="preserve">
belföldiek esetében 10% minimum 50 EUR helyett 30% legyen</t>
        </r>
      </text>
    </comment>
    <comment ref="I47" authorId="0" shapeId="0">
      <text>
        <r>
          <rPr>
            <b/>
            <sz val="9"/>
            <color indexed="81"/>
            <rFont val="Tahoma"/>
            <family val="2"/>
            <charset val="238"/>
          </rPr>
          <t>Varga Bálint:</t>
        </r>
        <r>
          <rPr>
            <sz val="9"/>
            <color indexed="81"/>
            <rFont val="Tahoma"/>
            <family val="2"/>
            <charset val="238"/>
          </rPr>
          <t xml:space="preserve">
belföldiek esetében 10% minimum 50 EUR helyett 30% legyen</t>
        </r>
      </text>
    </comment>
    <comment ref="AI47" authorId="0" shapeId="0">
      <text>
        <r>
          <rPr>
            <b/>
            <sz val="9"/>
            <color indexed="81"/>
            <rFont val="Tahoma"/>
            <family val="2"/>
            <charset val="238"/>
          </rPr>
          <t>Varga Bálint:</t>
        </r>
        <r>
          <rPr>
            <sz val="9"/>
            <color indexed="81"/>
            <rFont val="Tahoma"/>
            <family val="2"/>
            <charset val="238"/>
          </rPr>
          <t xml:space="preserve">
belföldiek esetében 10% minimum 50 EUR helyett 30% legyen</t>
        </r>
      </text>
    </comment>
    <comment ref="C52" authorId="0" shapeId="0">
      <text>
        <r>
          <rPr>
            <b/>
            <sz val="9"/>
            <color indexed="81"/>
            <rFont val="Tahoma"/>
            <family val="2"/>
            <charset val="238"/>
          </rPr>
          <t>Varga Bálint:</t>
        </r>
        <r>
          <rPr>
            <sz val="9"/>
            <color indexed="81"/>
            <rFont val="Tahoma"/>
            <family val="2"/>
            <charset val="238"/>
          </rPr>
          <t xml:space="preserve">
Ez az egészbekezdés csak pro.line belföld esetben látszódjon, egyébként legyen kitakarva</t>
        </r>
      </text>
    </comment>
    <comment ref="AC52" authorId="0" shapeId="0">
      <text>
        <r>
          <rPr>
            <b/>
            <sz val="9"/>
            <color indexed="81"/>
            <rFont val="Tahoma"/>
            <family val="2"/>
            <charset val="238"/>
          </rPr>
          <t>Varga Bálint:</t>
        </r>
        <r>
          <rPr>
            <sz val="9"/>
            <color indexed="81"/>
            <rFont val="Tahoma"/>
            <family val="2"/>
            <charset val="238"/>
          </rPr>
          <t xml:space="preserve">
Ez az egészbekezdés csak pro.line belföld esetben látszódjon, egyébként legyen kitakarva</t>
        </r>
      </text>
    </comment>
    <comment ref="C57" authorId="0" shapeId="0">
      <text>
        <r>
          <rPr>
            <b/>
            <sz val="9"/>
            <color indexed="81"/>
            <rFont val="Tahoma"/>
            <family val="2"/>
            <charset val="238"/>
          </rPr>
          <t>Varga Bálint:</t>
        </r>
        <r>
          <rPr>
            <sz val="9"/>
            <color indexed="81"/>
            <rFont val="Tahoma"/>
            <family val="2"/>
            <charset val="238"/>
          </rPr>
          <t xml:space="preserve">
Collect esetén ne látszódjon a sor</t>
        </r>
      </text>
    </comment>
    <comment ref="AC57" authorId="0" shapeId="0">
      <text>
        <r>
          <rPr>
            <b/>
            <sz val="9"/>
            <color indexed="81"/>
            <rFont val="Tahoma"/>
            <family val="2"/>
            <charset val="238"/>
          </rPr>
          <t>Varga Bálint:</t>
        </r>
        <r>
          <rPr>
            <sz val="9"/>
            <color indexed="81"/>
            <rFont val="Tahoma"/>
            <family val="2"/>
            <charset val="238"/>
          </rPr>
          <t xml:space="preserve">
Collect esetén ne látszódjon a sor</t>
        </r>
      </text>
    </comment>
    <comment ref="AC68" authorId="0" shapeId="0">
      <text>
        <r>
          <rPr>
            <b/>
            <sz val="9"/>
            <color indexed="81"/>
            <rFont val="Tahoma"/>
            <family val="2"/>
            <charset val="238"/>
          </rPr>
          <t>Varga Bálint:</t>
        </r>
        <r>
          <rPr>
            <sz val="9"/>
            <color indexed="81"/>
            <rFont val="Tahoma"/>
            <family val="2"/>
            <charset val="238"/>
          </rPr>
          <t xml:space="preserve">
direct.line esetekben 270 cm</t>
        </r>
      </text>
    </comment>
    <comment ref="C69" authorId="0" shapeId="0">
      <text>
        <r>
          <rPr>
            <b/>
            <sz val="9"/>
            <color indexed="81"/>
            <rFont val="Tahoma"/>
            <family val="2"/>
            <charset val="238"/>
          </rPr>
          <t>Varga Bálint:</t>
        </r>
        <r>
          <rPr>
            <sz val="9"/>
            <color indexed="81"/>
            <rFont val="Tahoma"/>
            <family val="2"/>
            <charset val="238"/>
          </rPr>
          <t xml:space="preserve">
csak pro.line belföld esetén látszódjon, minden más esetben legyen kitakarva a sor</t>
        </r>
      </text>
    </comment>
    <comment ref="AC69" authorId="0" shapeId="0">
      <text>
        <r>
          <rPr>
            <b/>
            <sz val="9"/>
            <color indexed="81"/>
            <rFont val="Tahoma"/>
            <family val="2"/>
            <charset val="238"/>
          </rPr>
          <t>Varga Bálint:</t>
        </r>
        <r>
          <rPr>
            <sz val="9"/>
            <color indexed="81"/>
            <rFont val="Tahoma"/>
            <family val="2"/>
            <charset val="238"/>
          </rPr>
          <t xml:space="preserve">
csak pro.line belföld esetén látszódjon, minden más esetben legyen kitakarva a sor</t>
        </r>
      </text>
    </comment>
    <comment ref="C70" authorId="0" shapeId="0">
      <text>
        <r>
          <rPr>
            <b/>
            <sz val="9"/>
            <color indexed="81"/>
            <rFont val="Tahoma"/>
            <family val="2"/>
            <charset val="238"/>
          </rPr>
          <t>Varga Bálint:</t>
        </r>
        <r>
          <rPr>
            <sz val="9"/>
            <color indexed="81"/>
            <rFont val="Tahoma"/>
            <family val="2"/>
            <charset val="238"/>
          </rPr>
          <t xml:space="preserve">
Szállítólevél vissaforgatásos mondat csak pro.line belföld és direct.line belföld esetében látszódjon</t>
        </r>
      </text>
    </comment>
    <comment ref="AC70" authorId="0" shapeId="0">
      <text>
        <r>
          <rPr>
            <b/>
            <sz val="9"/>
            <color indexed="81"/>
            <rFont val="Tahoma"/>
            <family val="2"/>
            <charset val="238"/>
          </rPr>
          <t>Varga Bálint:</t>
        </r>
        <r>
          <rPr>
            <sz val="9"/>
            <color indexed="81"/>
            <rFont val="Tahoma"/>
            <family val="2"/>
            <charset val="238"/>
          </rPr>
          <t xml:space="preserve">
Szállítólevél vissaforgatásos mondat csak pro.line belföld és direct.line belföld esetében látszódjon</t>
        </r>
      </text>
    </comment>
    <comment ref="C73" authorId="0" shapeId="0">
      <text>
        <r>
          <rPr>
            <b/>
            <sz val="9"/>
            <color indexed="81"/>
            <rFont val="Tahoma"/>
            <family val="2"/>
            <charset val="238"/>
          </rPr>
          <t>Varga Bálint:</t>
        </r>
        <r>
          <rPr>
            <sz val="9"/>
            <color indexed="81"/>
            <rFont val="Tahoma"/>
            <family val="2"/>
            <charset val="238"/>
          </rPr>
          <t xml:space="preserve">
csak pro.lineos esetekben látszódjon, direct.ine-nál legyen kitakarva a sor</t>
        </r>
      </text>
    </comment>
    <comment ref="AC73" authorId="0" shapeId="0">
      <text>
        <r>
          <rPr>
            <b/>
            <sz val="9"/>
            <color indexed="81"/>
            <rFont val="Tahoma"/>
            <family val="2"/>
            <charset val="238"/>
          </rPr>
          <t>Varga Bálint:</t>
        </r>
        <r>
          <rPr>
            <sz val="9"/>
            <color indexed="81"/>
            <rFont val="Tahoma"/>
            <family val="2"/>
            <charset val="238"/>
          </rPr>
          <t xml:space="preserve">
csak pro.lineos esetekben látszódjon, direct.ine-nál legyen kitakarva a sor</t>
        </r>
      </text>
    </comment>
    <comment ref="AC76" authorId="0" shapeId="0">
      <text>
        <r>
          <rPr>
            <b/>
            <sz val="9"/>
            <color indexed="81"/>
            <rFont val="Tahoma"/>
            <family val="2"/>
            <charset val="238"/>
          </rPr>
          <t>Varga Bálint:</t>
        </r>
        <r>
          <rPr>
            <sz val="9"/>
            <color indexed="81"/>
            <rFont val="Tahoma"/>
            <family val="2"/>
            <charset val="238"/>
          </rPr>
          <t xml:space="preserve">
csak pro.lineos esetekben látszódjon, direct.ine-nál legyen kitakarva a sor</t>
        </r>
      </text>
    </comment>
  </commentList>
</comments>
</file>

<file path=xl/sharedStrings.xml><?xml version="1.0" encoding="utf-8"?>
<sst xmlns="http://schemas.openxmlformats.org/spreadsheetml/2006/main" count="293" uniqueCount="185">
  <si>
    <t xml:space="preserve">          Dunaharaszti</t>
  </si>
  <si>
    <t xml:space="preserve">          Tel:+36.24.506.950</t>
  </si>
  <si>
    <t xml:space="preserve">          Fax: +36.24.506.905</t>
  </si>
  <si>
    <t>HU / EN</t>
  </si>
  <si>
    <r>
      <rPr>
        <b/>
        <sz val="9"/>
        <color indexed="18"/>
        <rFont val="Arial"/>
        <family val="2"/>
        <charset val="238"/>
      </rPr>
      <t>GW pro.line National / GW pro.line International / GW pro.line collect / GW direct.line National / GW direct.line International</t>
    </r>
    <r>
      <rPr>
        <sz val="9"/>
        <color indexed="18"/>
        <rFont val="Arial"/>
        <family val="2"/>
        <charset val="238"/>
      </rPr>
      <t xml:space="preserve"> - legördülő menüből</t>
    </r>
  </si>
  <si>
    <t>Város</t>
  </si>
  <si>
    <t>Utca, házszám</t>
  </si>
  <si>
    <t>Kapcsolattartó</t>
  </si>
  <si>
    <t>Elérhetőség</t>
  </si>
  <si>
    <t>Gebrüder Weiss Szállítmányozási és Logisztikai Kft.</t>
  </si>
  <si>
    <t>HU</t>
  </si>
  <si>
    <t>Hódmezővásárhely</t>
  </si>
  <si>
    <t>Széchenyi utca 55/a 1/b</t>
  </si>
  <si>
    <t>Kerékgyártó István</t>
  </si>
  <si>
    <t>06 1 254 5164, istvan.kerekgyarto@gmaill.com</t>
  </si>
  <si>
    <t>Szállítás időadatai</t>
  </si>
  <si>
    <t>Gyűjtőszállítás esetén az alapszolgáltatás: 08:00 - 17:00, felár ellenében bizonyos régiókban vállalunk 9, 10, 12 és 16 óráig történő garantált kiszállítást!</t>
  </si>
  <si>
    <t>Árufelvétel napja</t>
  </si>
  <si>
    <t>Árufelvétel időpontja</t>
  </si>
  <si>
    <t>.</t>
  </si>
  <si>
    <t>Ajánlati fuvardíj</t>
  </si>
  <si>
    <t>Azonosítószám</t>
  </si>
  <si>
    <t>Fuvardíj</t>
  </si>
  <si>
    <t>Fuvarparitás (Incoterms)</t>
  </si>
  <si>
    <t>DAP</t>
  </si>
  <si>
    <t>Budapest</t>
  </si>
  <si>
    <t>Felvételi cím</t>
  </si>
  <si>
    <t>Kiszállítási cím</t>
  </si>
  <si>
    <t>Áru adatai</t>
  </si>
  <si>
    <t>Kérjük a terjedelmet minden esetben szíveskedjenek megadni!</t>
  </si>
  <si>
    <t>Árumegnevezés</t>
  </si>
  <si>
    <t>Tömeg (kg)</t>
  </si>
  <si>
    <t>Terjedelem (m3)   Megjegyzés</t>
  </si>
  <si>
    <t>EUP</t>
  </si>
  <si>
    <t>Kereskedelmi áru</t>
  </si>
  <si>
    <t>nem halmozható</t>
  </si>
  <si>
    <t>KRT</t>
  </si>
  <si>
    <t>EKÁER köteles?</t>
  </si>
  <si>
    <r>
      <t xml:space="preserve">EKÁER azonosító igénylése megbízó feladata, mulasztás esetén GW nem vállal felelősséget a következményekért. Amennyiben van a szállítmánynak EKÁER száma, </t>
    </r>
    <r>
      <rPr>
        <b/>
        <sz val="8"/>
        <color indexed="18"/>
        <rFont val="Arial"/>
        <family val="2"/>
        <charset val="238"/>
      </rPr>
      <t>GW szállítmányozóként (azonosító: 17856881) való meghatlamazása kötelező!</t>
    </r>
    <r>
      <rPr>
        <sz val="8"/>
        <color indexed="18"/>
        <rFont val="Arial"/>
        <family val="2"/>
        <charset val="238"/>
      </rPr>
      <t xml:space="preserve"> Rendszám rögzítése felár ellenében GW feladata, átrakodás esetén aktualizáljuk az adatot.</t>
    </r>
  </si>
  <si>
    <t xml:space="preserve">Veszélyes áru </t>
  </si>
  <si>
    <t>ADR-es gépkocsi (előzetes egyetetés alapján) igénybevétele esetén 10%, minimum 50 EUR felárat számítunk fel!</t>
  </si>
  <si>
    <t>UN szám  Darab Típus</t>
  </si>
  <si>
    <t>Csomagolási csoport</t>
  </si>
  <si>
    <t>Megjegyzés</t>
  </si>
  <si>
    <t>Ragasztó</t>
  </si>
  <si>
    <t>Kiegészítő biztosítás</t>
  </si>
  <si>
    <t>A fuvardíj tartalmazza a CMR-egyezmény szerinti alapbiztosítást (10 EUR / kg).</t>
  </si>
  <si>
    <t>Áruérték összege</t>
  </si>
  <si>
    <t>Pénznem</t>
  </si>
  <si>
    <t>HUF</t>
  </si>
  <si>
    <t>Konténerben</t>
  </si>
  <si>
    <t>Jó lesz a fuvar</t>
  </si>
  <si>
    <t>Kiegészítő feltételek:</t>
  </si>
  <si>
    <t>A szállítmányozási megbízás egyszeri szerződésnek minősül, megrendelő tudomással bír arról, hogy a megbízott a megbízás teljesítése során szolgáltatást közvetít.</t>
  </si>
  <si>
    <t>A megbízást kérjük hétfőtől csütörtökig 16:30-ig, pénteken 14:00-ig elküldeni a másnapi felvételhez!</t>
  </si>
  <si>
    <t>A küldemény csomagolása, címzése a Megbízó feladata. A küldemény magassága raklappal együtt max. 220 cm lehet.</t>
  </si>
  <si>
    <t>Csereraklap igény esetén kérjen sofőrünktől raklapcsekket! EUP csere díja 250 Ft / raklap.</t>
  </si>
  <si>
    <t>A Címzett értesítése, az áruátvétel körülményeinek biztosítása a Megbízó feladata.</t>
  </si>
  <si>
    <t xml:space="preserve">Az áru felvétele és kiszállítása normál nyitvatartási időben történik, amelynél 8-17 h-t veszünk alapul. </t>
  </si>
  <si>
    <t>Az áru fel- illetve lerakodása a Feladó ill. a Címzett feladata. Amennyiben ez nem biztosított, a rakodás díja megállapodás szerint.</t>
  </si>
  <si>
    <t>Délelőtti, illetve időablakos kiszállítás esetén felárat számolunk fel (pénzvisszafizetési garanciával): 9 vagy 10 óra: +50%, 12 óra: +30%, 16 óra: +20%, időablak: +50%</t>
  </si>
  <si>
    <t>A Megbízó vagy az Átvevő hibájából visszaszállított  küldeményért az esedékes fuvardíjat számítjuk fel.</t>
  </si>
  <si>
    <t>Szálanyagok esetén a következő felárakakat számítjuk fel: 3m: +20 %, 4m: +30 %, 5m +40 %, 6m: +50 %, 7m: +60 %.</t>
  </si>
  <si>
    <t>Jelen megbízásra a Magyar Szállítmányozók és Logisztikai Szolgáltatók Szövetsége által közzétett Általános Szállítmányozási Feltételek (ÁSZF) mindenkor hatályos feltételei irányadóak azzal a kiegészítéssel, hogy felelősségünk árukárért 8,33 SDR/kg-ra (kb. € 10/kg), késedelemért a fuvardíjra, egyéb károkért káreseményenként 2.000 SDR-re korlátozott.</t>
  </si>
  <si>
    <t>Szállítmányozási megbízás</t>
  </si>
  <si>
    <t>Verzió 1.</t>
  </si>
  <si>
    <t>Készítette: adu77</t>
  </si>
  <si>
    <t>Ellenőrizte: bva77</t>
  </si>
  <si>
    <t>Érvényes: 2015.01.01-től</t>
  </si>
  <si>
    <t>Utánvétel</t>
  </si>
  <si>
    <t>Előzetes egyeztetés alapján. Első utánvétes megbízás esetén igényelje “Készpénzbeszedési megbízás”-unkat!</t>
  </si>
  <si>
    <t xml:space="preserve">              Name          Country Postal Code          City</t>
  </si>
  <si>
    <t>Street, number</t>
  </si>
  <si>
    <t>Contact person</t>
  </si>
  <si>
    <t>Contact details</t>
  </si>
  <si>
    <t>Pick up and delivery times</t>
  </si>
  <si>
    <t>Pick up day</t>
  </si>
  <si>
    <t>Pick up time</t>
  </si>
  <si>
    <t>Delivery day</t>
  </si>
  <si>
    <t>Delivery time</t>
  </si>
  <si>
    <t>Transport costs</t>
  </si>
  <si>
    <t>Offer ID</t>
  </si>
  <si>
    <t>Price</t>
  </si>
  <si>
    <t>Incoterms</t>
  </si>
  <si>
    <t>Incoterms city</t>
  </si>
  <si>
    <t>Pick up adress</t>
  </si>
  <si>
    <t>Delivery adress</t>
  </si>
  <si>
    <t>Consigment datas</t>
  </si>
  <si>
    <t xml:space="preserve">        ID        Cll    Type</t>
  </si>
  <si>
    <t>Goods description</t>
  </si>
  <si>
    <t>Weight (kg)</t>
  </si>
  <si>
    <t>Volume (m3)  Additional information</t>
  </si>
  <si>
    <t>EKÁER obligated?</t>
  </si>
  <si>
    <t>Dangerous goods</t>
  </si>
  <si>
    <t>UN number CLL  Type</t>
  </si>
  <si>
    <t xml:space="preserve">    Goods description    Net weight (kg)      Packing class</t>
  </si>
  <si>
    <t>Packing group</t>
  </si>
  <si>
    <t>Additional information</t>
  </si>
  <si>
    <t>Cash on delivery</t>
  </si>
  <si>
    <t>Amount</t>
  </si>
  <si>
    <t>Currency</t>
  </si>
  <si>
    <t>Insurance</t>
  </si>
  <si>
    <t>Goods Value</t>
  </si>
  <si>
    <t>In the case of groupage the basic delivery time slot is between 08:00 - 17:00 - for surcharge we are able to provide a delivery service till 9, 10, 12 and 16 with money back guarantee!</t>
  </si>
  <si>
    <t>Plase provide us the volume data in every case!</t>
  </si>
  <si>
    <t>In the case of dangerous goods we will invoice 10%, minimum 50 EUR ADR surcharge!</t>
  </si>
  <si>
    <t>Based on prior agreement. Please ask for our “cash collecting note” before your first cash on delivery order!</t>
  </si>
  <si>
    <t>The freight cost does include the insurance based on the CMR agreement (ca. 10 EUR / kg).</t>
  </si>
  <si>
    <t>Shipping conditions:</t>
  </si>
  <si>
    <t>Notifying the consignee and providing the handing over conditions are the tasks of the consignor.</t>
  </si>
  <si>
    <t>Kérjük, hogy belföldi vagy EU szállítás esetén az áruhoz tartozó papírokat szíveskedjenek a küldemény oldalára rögzíteni! Szállítólevél visszaforgatás díja 475 Ft / küldemény.</t>
  </si>
  <si>
    <t>Please send the order from Monday to Thursday till 16:30, at Friday till 14:00, to ensure the pick-up of the goods on the next day!</t>
  </si>
  <si>
    <t>Packaging and labelling is the task of the shipper!</t>
  </si>
  <si>
    <r>
      <t xml:space="preserve">Delivery is during normal office hours </t>
    </r>
    <r>
      <rPr>
        <sz val="9"/>
        <color indexed="18"/>
        <rFont val="Arial"/>
        <family val="2"/>
        <charset val="238"/>
      </rPr>
      <t>(from 8.00. to 17.00).</t>
    </r>
  </si>
  <si>
    <t>If the pick-up or delivery is not possible due to the failure of the sender / consignee, the additional shipping costs has to be paid.</t>
  </si>
  <si>
    <t>Loading or unloading of the goods are the tasks of the shipper / consignee!</t>
  </si>
  <si>
    <t>The “General Forwarders Terms and Conditions” (GFT) of the Hungarian Freight Forwarders in the current version applies, whereas supplementary our liability for damage and loss of goods shall be limited to 8,33 SDR/kg, for delay to the freight costs  and to other type of loss to 2,000 SDR for each incident.</t>
  </si>
  <si>
    <t>In the case of long goods, following surcharge will be invoiced: 3m: +20%; 4m: +30%; 5m: +40%; 6m: +50%; 7m: +60%.</t>
  </si>
  <si>
    <t>In the case of domestic or EU shipment, please fix the shipping documents on the pallets! Returning of delivery notes costs 475 HUF.</t>
  </si>
  <si>
    <t>In the case of early or time window delivery, surcharge will be invoiced with money back guarantee: 9 or 10 o'clock: +50%, 12 o'clock: +30%, 16 o'clock: +20%, time window: +50%</t>
  </si>
  <si>
    <t>Every single transport order is recorded as an individual contract agreement.</t>
  </si>
  <si>
    <t>In the case of EUP change GW will charge 250 Ft / EUP.</t>
  </si>
  <si>
    <t>pro.line National, International, Collect esetében Pro.line, pro.line.hungary@gw-world.com, Tel. +36.24.506.900, Fax: +36.24.506.905</t>
  </si>
  <si>
    <t>direct.line National esetében Direct.line, pro.line.hungary@gw-world.com, Tel. +36.24.506.836, Fax: +36.24.506.905</t>
  </si>
  <si>
    <t>direct.line International esetében Direct.line, direct.line.hungary@gw-world, Tel. +36.24.506.950, Fax: +36.24.506.905</t>
  </si>
  <si>
    <t xml:space="preserve">          Tel. +36.24.506.900</t>
  </si>
  <si>
    <t>EXW</t>
  </si>
  <si>
    <t>FCA</t>
  </si>
  <si>
    <t>CPT</t>
  </si>
  <si>
    <t>CIP</t>
  </si>
  <si>
    <t>DAT</t>
  </si>
  <si>
    <t>DDP</t>
  </si>
  <si>
    <t>EWP</t>
  </si>
  <si>
    <t>ENP</t>
  </si>
  <si>
    <t>Belföld</t>
  </si>
  <si>
    <t>English version</t>
  </si>
  <si>
    <t>Magyar nyelv</t>
  </si>
  <si>
    <t>Szolgáltatás</t>
  </si>
  <si>
    <t>GW pro.line Collect - belföldi visszáru és import gyűjtő / backloads and import groupage</t>
  </si>
  <si>
    <t>Type of service</t>
  </si>
  <si>
    <t>GW pro.line National - belföldi gyűjtőszállítmányozás / domestic groupage transport</t>
  </si>
  <si>
    <t>GW pro.line International - export gyűjtőszállítmányozás / export groupage transport</t>
  </si>
  <si>
    <t>GW direct.line - belföldi és nemzetközi komplett szállítmányozás / direct loads</t>
  </si>
  <si>
    <t>Kiszállítás napja</t>
  </si>
  <si>
    <t>Kiszállítás időpontja</t>
  </si>
  <si>
    <t>Transport order</t>
  </si>
  <si>
    <t>fsf</t>
  </si>
  <si>
    <t>P9</t>
  </si>
  <si>
    <t>Guarantee?</t>
  </si>
  <si>
    <t>Garancia?</t>
  </si>
  <si>
    <t>In the case of dangerous goods we will invoice 30% ADR surcharge!</t>
  </si>
  <si>
    <t>ADR-es gépkocsi (előzetes egyetetés alapján) igénybevétele esetén 30% felárat számítunk fel!</t>
  </si>
  <si>
    <t>P12</t>
  </si>
  <si>
    <t>P16</t>
  </si>
  <si>
    <t>D12</t>
  </si>
  <si>
    <t>D16</t>
  </si>
  <si>
    <t>HPA</t>
  </si>
  <si>
    <t>Külföld</t>
  </si>
  <si>
    <t>P9 / P10</t>
  </si>
  <si>
    <t>D9 / D10</t>
  </si>
  <si>
    <t>Méret (cm): hossz. x szél. x mag.</t>
  </si>
  <si>
    <t>Meas.(cm): lenght x width x height</t>
  </si>
  <si>
    <t>BND</t>
  </si>
  <si>
    <t>IBC</t>
  </si>
  <si>
    <t>ROLL</t>
  </si>
  <si>
    <t>CLL</t>
  </si>
  <si>
    <t>Költségviselő</t>
  </si>
  <si>
    <t>Invoice recipient</t>
  </si>
  <si>
    <t>Veszélyes áru megn. Nettó tömeg (kg) Csomagolási osztály</t>
  </si>
  <si>
    <t>Kiszerelés</t>
  </si>
  <si>
    <t>Stripping</t>
  </si>
  <si>
    <t>hosszúsági felár</t>
  </si>
  <si>
    <t>arányfüggő</t>
  </si>
  <si>
    <t>hosszfüggő</t>
  </si>
  <si>
    <t xml:space="preserve">          proline.hungary@gw-world.com</t>
  </si>
  <si>
    <t>Megb.szám Darab Típus</t>
  </si>
  <si>
    <t xml:space="preserve">                  Név                Ország  Irsz.                 Város</t>
  </si>
  <si>
    <t>EKAER szám (15 jegyű)</t>
  </si>
  <si>
    <t>EKAER number</t>
  </si>
  <si>
    <r>
      <t xml:space="preserve">Customer has to ask for an EKAER number if necessary. GW assumes, that the cusomer knows weather an EKAER notification has to be made - GW makes no checks. If yes, </t>
    </r>
    <r>
      <rPr>
        <b/>
        <sz val="8"/>
        <color indexed="18"/>
        <rFont val="Arial"/>
        <family val="2"/>
        <charset val="238"/>
      </rPr>
      <t>GW has to get the right for limited access as a forwarding company - 17856881</t>
    </r>
    <r>
      <rPr>
        <sz val="8"/>
        <color indexed="18"/>
        <rFont val="Arial"/>
        <family val="2"/>
        <charset val="238"/>
      </rPr>
      <t>! Plate number management is the task of GW.</t>
    </r>
  </si>
  <si>
    <t xml:space="preserve">                       Packing description                     Insurance offer Currency</t>
  </si>
  <si>
    <t>EKÁER szállítmányoknál GW feladata a rendszámok rögzítése / ellenőrzése / aktualizálása, a bevitt adatokért CMR I. 23.§ 5. alapján felel. Szolgáltatás díja: 300 Ft / megbízás</t>
  </si>
  <si>
    <t>In the case of EKÁER shipments, GW is responsible for entering / controlling / modifying of the plate number based on CMR I. 23.§ 5. rules. Surcharge: 300 Ft / order</t>
  </si>
  <si>
    <t>Biztosítási összeg (GW)</t>
  </si>
  <si>
    <t xml:space="preserve">                                  Csomagolás módjának leírása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</si>
</sst>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Ft&quot;_-;\-* #,##0.00\ &quot;Ft&quot;_-;_-* &quot;-&quot;??\ &quot;Ft&quot;_-;_-@_-"/>
    <numFmt numFmtId="164" formatCode="yyyy/mm/dd;@"/>
    <numFmt numFmtId="165" formatCode="h:mm;@"/>
    <numFmt numFmtId="166" formatCode="#,##0\ &quot;kg&quot;"/>
    <numFmt numFmtId="167" formatCode="#,##0.00\ &quot;m3&quot;"/>
    <numFmt numFmtId="168" formatCode="_-* #,##0.00\ _€_-;\-* #,##0.00\ _€_-;_-* &quot;-&quot;??\ _€_-;_-@_-"/>
  </numFmts>
  <fonts count="42" x14ac:knownFonts="1">
    <font>
      <sz val="10"/>
      <name val="Arial"/>
      <family val="2"/>
      <charset val="238"/>
    </font>
    <font>
      <sz val="11"/>
      <color theme="1"/>
      <name val="Arial"/>
      <family val="2"/>
    </font>
    <font>
      <sz val="10"/>
      <name val="Arial"/>
      <family val="2"/>
      <charset val="238"/>
    </font>
    <font>
      <sz val="9"/>
      <color theme="0"/>
      <name val="Arial"/>
      <family val="2"/>
      <charset val="238"/>
    </font>
    <font>
      <u/>
      <sz val="11"/>
      <color indexed="12"/>
      <name val="Arial"/>
      <family val="2"/>
      <charset val="238"/>
    </font>
    <font>
      <b/>
      <sz val="12"/>
      <name val="Arial"/>
      <family val="2"/>
      <charset val="238"/>
    </font>
    <font>
      <b/>
      <sz val="9"/>
      <color indexed="18"/>
      <name val="Arial"/>
      <family val="2"/>
      <charset val="238"/>
    </font>
    <font>
      <sz val="10"/>
      <color indexed="18"/>
      <name val="Arial"/>
      <family val="2"/>
      <charset val="238"/>
    </font>
    <font>
      <sz val="9"/>
      <color indexed="18"/>
      <name val="Arial"/>
      <family val="2"/>
      <charset val="238"/>
    </font>
    <font>
      <sz val="9"/>
      <color indexed="18"/>
      <name val="Arial"/>
      <family val="2"/>
    </font>
    <font>
      <sz val="9"/>
      <color indexed="8"/>
      <name val="Arial"/>
      <family val="2"/>
    </font>
    <font>
      <sz val="11"/>
      <name val="Arial"/>
      <family val="2"/>
      <charset val="238"/>
    </font>
    <font>
      <u/>
      <sz val="9"/>
      <color indexed="18"/>
      <name val="Arial"/>
      <family val="2"/>
    </font>
    <font>
      <sz val="9"/>
      <name val="Arial"/>
      <family val="2"/>
      <charset val="238"/>
    </font>
    <font>
      <b/>
      <sz val="9"/>
      <name val="Arial"/>
      <family val="2"/>
      <charset val="238"/>
    </font>
    <font>
      <sz val="8"/>
      <color indexed="18"/>
      <name val="Arial"/>
      <family val="2"/>
      <charset val="238"/>
    </font>
    <font>
      <b/>
      <sz val="10"/>
      <name val="Arial"/>
      <family val="2"/>
      <charset val="238"/>
    </font>
    <font>
      <b/>
      <sz val="8"/>
      <color indexed="18"/>
      <name val="Arial"/>
      <family val="2"/>
      <charset val="238"/>
    </font>
    <font>
      <sz val="7"/>
      <color indexed="18"/>
      <name val="Arial"/>
      <family val="2"/>
      <charset val="238"/>
    </font>
    <font>
      <sz val="7"/>
      <name val="Arial"/>
      <family val="2"/>
      <charset val="238"/>
    </font>
    <font>
      <b/>
      <sz val="7"/>
      <name val="Arial"/>
      <family val="2"/>
      <charset val="238"/>
    </font>
    <font>
      <u/>
      <sz val="7"/>
      <name val="Arial"/>
      <family val="2"/>
      <charset val="238"/>
    </font>
    <font>
      <b/>
      <sz val="9"/>
      <color indexed="81"/>
      <name val="Tahoma"/>
      <family val="2"/>
      <charset val="238"/>
    </font>
    <font>
      <sz val="9"/>
      <color indexed="81"/>
      <name val="Tahoma"/>
      <family val="2"/>
      <charset val="238"/>
    </font>
    <font>
      <u/>
      <sz val="10"/>
      <color indexed="12"/>
      <name val="Arial"/>
      <family val="2"/>
    </font>
    <font>
      <sz val="11"/>
      <name val="Arial"/>
      <family val="2"/>
    </font>
    <font>
      <u/>
      <sz val="8"/>
      <name val="Arial"/>
      <family val="2"/>
      <charset val="238"/>
    </font>
    <font>
      <sz val="8"/>
      <name val="Arial"/>
      <family val="2"/>
      <charset val="238"/>
    </font>
    <font>
      <sz val="9"/>
      <name val="Arial"/>
      <family val="2"/>
    </font>
    <font>
      <sz val="10"/>
      <color theme="0" tint="-0.249977111117893"/>
      <name val="Arial"/>
      <family val="2"/>
      <charset val="238"/>
    </font>
    <font>
      <sz val="11"/>
      <color theme="0" tint="-0.249977111117893"/>
      <name val="Arial"/>
      <family val="2"/>
      <charset val="238"/>
    </font>
    <font>
      <sz val="8"/>
      <color theme="0" tint="-0.249977111117893"/>
      <name val="Arial"/>
      <family val="2"/>
      <charset val="238"/>
    </font>
    <font>
      <sz val="10"/>
      <color theme="1"/>
      <name val="Arial"/>
      <family val="2"/>
      <charset val="238"/>
    </font>
    <font>
      <sz val="11"/>
      <color theme="1"/>
      <name val="Arial"/>
      <family val="2"/>
      <charset val="238"/>
    </font>
    <font>
      <sz val="8"/>
      <color theme="1"/>
      <name val="Arial"/>
      <family val="2"/>
      <charset val="238"/>
    </font>
    <font>
      <sz val="9"/>
      <color theme="0" tint="-0.249977111117893"/>
      <name val="Arial"/>
      <family val="2"/>
      <charset val="238"/>
    </font>
    <font>
      <sz val="9"/>
      <color theme="1"/>
      <name val="Arial"/>
      <family val="2"/>
      <charset val="238"/>
    </font>
    <font>
      <b/>
      <sz val="9"/>
      <color theme="1"/>
      <name val="Arial"/>
      <family val="2"/>
      <charset val="238"/>
    </font>
    <font>
      <u/>
      <sz val="9"/>
      <color theme="1"/>
      <name val="Arial"/>
      <family val="2"/>
      <charset val="238"/>
    </font>
    <font>
      <b/>
      <sz val="10"/>
      <color theme="1"/>
      <name val="Arial"/>
      <family val="2"/>
      <charset val="238"/>
    </font>
    <font>
      <sz val="7"/>
      <color theme="1"/>
      <name val="Arial"/>
      <family val="2"/>
      <charset val="238"/>
    </font>
    <font>
      <sz val="9"/>
      <color indexed="81"/>
      <name val="Arial"/>
      <family val="2"/>
    </font>
  </fonts>
  <fills count="8">
    <fill>
      <patternFill patternType="none"/>
    </fill>
    <fill>
      <patternFill patternType="gray125"/>
    </fill>
    <fill>
      <patternFill patternType="solid">
        <fgColor indexed="9"/>
        <bgColor indexed="64"/>
      </patternFill>
    </fill>
    <fill>
      <patternFill patternType="solid">
        <fgColor indexed="53"/>
        <bgColor indexed="64"/>
      </patternFill>
    </fill>
    <fill>
      <patternFill patternType="solid">
        <fgColor theme="0"/>
        <bgColor indexed="64"/>
      </patternFill>
    </fill>
    <fill>
      <patternFill patternType="solid">
        <fgColor indexed="51"/>
        <bgColor indexed="64"/>
      </patternFill>
    </fill>
    <fill>
      <patternFill patternType="solid">
        <fgColor theme="0" tint="-0.249977111117893"/>
        <bgColor indexed="64"/>
      </patternFill>
    </fill>
    <fill>
      <patternFill patternType="solid">
        <fgColor theme="0" tint="-0.499984740745262"/>
        <bgColor indexed="64"/>
      </patternFill>
    </fill>
  </fills>
  <borders count="14">
    <border>
      <left/>
      <right/>
      <top/>
      <bottom/>
      <diagonal/>
    </border>
    <border>
      <left/>
      <right/>
      <top/>
      <bottom style="hair">
        <color indexed="18"/>
      </bottom>
      <diagonal/>
    </border>
    <border>
      <left/>
      <right/>
      <top style="hair">
        <color indexed="1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0" fontId="4" fillId="0" borderId="0" applyNumberFormat="0" applyFill="0" applyBorder="0" applyAlignment="0" applyProtection="0">
      <alignment vertical="top"/>
      <protection locked="0"/>
    </xf>
    <xf numFmtId="0" fontId="1" fillId="0" borderId="0"/>
    <xf numFmtId="0" fontId="11" fillId="0" borderId="0"/>
    <xf numFmtId="168" fontId="11" fillId="0" borderId="0" applyFont="0" applyFill="0" applyBorder="0" applyAlignment="0" applyProtection="0"/>
    <xf numFmtId="168" fontId="11" fillId="0" borderId="0" applyFont="0" applyFill="0" applyBorder="0" applyAlignment="0" applyProtection="0"/>
    <xf numFmtId="0" fontId="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 fillId="0" borderId="0"/>
    <xf numFmtId="0" fontId="11" fillId="0" borderId="0"/>
    <xf numFmtId="0" fontId="2" fillId="0" borderId="0"/>
    <xf numFmtId="0" fontId="11" fillId="0" borderId="0"/>
    <xf numFmtId="0" fontId="25" fillId="0" borderId="0"/>
    <xf numFmtId="0" fontId="11" fillId="0" borderId="0"/>
    <xf numFmtId="0" fontId="2" fillId="0" borderId="0"/>
    <xf numFmtId="0" fontId="11" fillId="0" borderId="0"/>
    <xf numFmtId="0" fontId="2" fillId="0" borderId="0"/>
    <xf numFmtId="0" fontId="2" fillId="0" borderId="0"/>
    <xf numFmtId="44" fontId="2"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cellStyleXfs>
  <cellXfs count="269">
    <xf numFmtId="0" fontId="0" fillId="0" borderId="0" xfId="0"/>
    <xf numFmtId="0" fontId="0" fillId="2" borderId="0" xfId="0" applyFill="1"/>
    <xf numFmtId="0" fontId="0" fillId="3" borderId="0" xfId="0" applyFill="1"/>
    <xf numFmtId="0" fontId="2" fillId="3" borderId="0" xfId="0" applyFont="1" applyFill="1"/>
    <xf numFmtId="0" fontId="3" fillId="3" borderId="0" xfId="0" applyFont="1" applyFill="1"/>
    <xf numFmtId="0" fontId="3" fillId="3" borderId="0" xfId="1" applyFont="1" applyFill="1" applyAlignment="1" applyProtection="1"/>
    <xf numFmtId="0" fontId="2" fillId="2" borderId="0" xfId="0" applyFont="1" applyFill="1"/>
    <xf numFmtId="0" fontId="6" fillId="2" borderId="0" xfId="0" applyFont="1" applyFill="1"/>
    <xf numFmtId="0" fontId="0" fillId="4" borderId="0" xfId="0" applyFill="1"/>
    <xf numFmtId="0" fontId="6" fillId="2" borderId="0" xfId="0" applyFont="1" applyFill="1" applyAlignment="1">
      <alignment horizontal="left" vertical="center"/>
    </xf>
    <xf numFmtId="0" fontId="7" fillId="2" borderId="0" xfId="0" applyFont="1" applyFill="1"/>
    <xf numFmtId="0" fontId="8" fillId="2" borderId="0" xfId="0" applyFont="1" applyFill="1"/>
    <xf numFmtId="3" fontId="8" fillId="2" borderId="0" xfId="0" applyNumberFormat="1" applyFont="1" applyFill="1"/>
    <xf numFmtId="0" fontId="1" fillId="4" borderId="0" xfId="2" applyFill="1"/>
    <xf numFmtId="0" fontId="9" fillId="4" borderId="1" xfId="2" applyFont="1" applyFill="1" applyBorder="1" applyAlignment="1">
      <alignment vertical="center"/>
    </xf>
    <xf numFmtId="0" fontId="10" fillId="4" borderId="1" xfId="2" applyFont="1" applyFill="1" applyBorder="1" applyAlignment="1">
      <alignment vertical="center"/>
    </xf>
    <xf numFmtId="0" fontId="1" fillId="2" borderId="0" xfId="2" applyFill="1"/>
    <xf numFmtId="0" fontId="12" fillId="4" borderId="0" xfId="3" applyFont="1" applyFill="1" applyBorder="1" applyAlignment="1">
      <alignment horizontal="left" vertical="center"/>
    </xf>
    <xf numFmtId="0" fontId="10" fillId="4" borderId="2" xfId="2" applyFont="1" applyFill="1" applyBorder="1" applyAlignment="1">
      <alignment vertical="center"/>
    </xf>
    <xf numFmtId="0" fontId="13" fillId="2" borderId="0" xfId="0" applyFont="1" applyFill="1"/>
    <xf numFmtId="0" fontId="2" fillId="4" borderId="0" xfId="0" applyFont="1" applyFill="1" applyBorder="1" applyAlignment="1">
      <alignment horizontal="center"/>
    </xf>
    <xf numFmtId="0" fontId="14" fillId="2" borderId="0" xfId="0" applyFont="1" applyFill="1"/>
    <xf numFmtId="3" fontId="6" fillId="5" borderId="6" xfId="0" applyNumberFormat="1" applyFont="1" applyFill="1" applyBorder="1" applyAlignment="1" applyProtection="1">
      <alignment horizontal="center" vertical="center"/>
      <protection locked="0"/>
    </xf>
    <xf numFmtId="1" fontId="6" fillId="5" borderId="6" xfId="0" applyNumberFormat="1" applyFont="1" applyFill="1" applyBorder="1" applyAlignment="1" applyProtection="1">
      <alignment horizontal="center" vertical="center"/>
      <protection locked="0"/>
    </xf>
    <xf numFmtId="0" fontId="8" fillId="2" borderId="0" xfId="0" applyFont="1" applyFill="1" applyBorder="1" applyAlignment="1">
      <alignment horizontal="center"/>
    </xf>
    <xf numFmtId="0" fontId="8" fillId="2" borderId="0" xfId="0" applyFont="1" applyFill="1" applyBorder="1" applyAlignment="1"/>
    <xf numFmtId="0" fontId="14" fillId="2" borderId="0" xfId="0" applyFont="1" applyFill="1" applyAlignment="1">
      <alignment horizontal="center" vertical="center"/>
    </xf>
    <xf numFmtId="165" fontId="6" fillId="5" borderId="6" xfId="0" applyNumberFormat="1" applyFont="1" applyFill="1" applyBorder="1" applyAlignment="1" applyProtection="1">
      <alignment horizontal="center" vertical="center" wrapText="1"/>
      <protection locked="0"/>
    </xf>
    <xf numFmtId="0" fontId="13" fillId="2" borderId="0" xfId="0" applyFont="1" applyFill="1" applyAlignment="1">
      <alignment horizontal="center" vertical="center"/>
    </xf>
    <xf numFmtId="3" fontId="8" fillId="4" borderId="0" xfId="0" applyNumberFormat="1" applyFont="1" applyFill="1" applyBorder="1" applyAlignment="1" applyProtection="1">
      <alignment horizontal="center"/>
      <protection locked="0"/>
    </xf>
    <xf numFmtId="0" fontId="15" fillId="2" borderId="0" xfId="0" applyFont="1" applyFill="1" applyAlignment="1"/>
    <xf numFmtId="0" fontId="13" fillId="4" borderId="0" xfId="0" applyFont="1" applyFill="1"/>
    <xf numFmtId="0" fontId="7" fillId="4" borderId="0" xfId="0" applyFont="1" applyFill="1"/>
    <xf numFmtId="1" fontId="6" fillId="5" borderId="6" xfId="0" applyNumberFormat="1" applyFont="1" applyFill="1" applyBorder="1" applyAlignment="1" applyProtection="1">
      <alignment horizontal="center" vertical="center"/>
      <protection locked="0"/>
    </xf>
    <xf numFmtId="0" fontId="14" fillId="2" borderId="0" xfId="0" applyFont="1" applyFill="1" applyBorder="1"/>
    <xf numFmtId="3" fontId="6" fillId="4" borderId="0" xfId="0" applyNumberFormat="1" applyFont="1" applyFill="1" applyBorder="1" applyProtection="1">
      <protection locked="0"/>
    </xf>
    <xf numFmtId="3" fontId="6" fillId="5" borderId="6" xfId="0" applyNumberFormat="1" applyFont="1" applyFill="1" applyBorder="1" applyAlignment="1" applyProtection="1">
      <alignment horizontal="center"/>
      <protection locked="0"/>
    </xf>
    <xf numFmtId="3" fontId="6" fillId="5" borderId="6" xfId="0" applyNumberFormat="1" applyFont="1" applyFill="1" applyBorder="1" applyAlignment="1" applyProtection="1">
      <alignment horizontal="center"/>
      <protection locked="0"/>
    </xf>
    <xf numFmtId="166" fontId="6" fillId="5" borderId="6" xfId="0" applyNumberFormat="1" applyFont="1" applyFill="1" applyBorder="1" applyAlignment="1" applyProtection="1">
      <alignment horizontal="center" vertical="center"/>
      <protection locked="0"/>
    </xf>
    <xf numFmtId="167" fontId="6" fillId="5" borderId="6" xfId="0" applyNumberFormat="1" applyFont="1" applyFill="1" applyBorder="1" applyAlignment="1" applyProtection="1">
      <alignment horizontal="center" vertical="center"/>
      <protection locked="0"/>
    </xf>
    <xf numFmtId="0" fontId="16" fillId="2" borderId="0" xfId="0" applyFont="1" applyFill="1"/>
    <xf numFmtId="166" fontId="6" fillId="2" borderId="0" xfId="0" applyNumberFormat="1" applyFont="1" applyFill="1"/>
    <xf numFmtId="166" fontId="8" fillId="2" borderId="0" xfId="0" applyNumberFormat="1" applyFont="1" applyFill="1" applyAlignment="1">
      <alignment horizontal="center" vertical="center"/>
    </xf>
    <xf numFmtId="167" fontId="6" fillId="2" borderId="0" xfId="0" applyNumberFormat="1" applyFont="1" applyFill="1"/>
    <xf numFmtId="167" fontId="8" fillId="2" borderId="0" xfId="0" applyNumberFormat="1" applyFont="1" applyFill="1" applyAlignment="1">
      <alignment horizontal="center" vertical="center"/>
    </xf>
    <xf numFmtId="0" fontId="8" fillId="2" borderId="0" xfId="0" applyFont="1" applyFill="1" applyBorder="1" applyAlignment="1">
      <alignment vertical="center"/>
    </xf>
    <xf numFmtId="0" fontId="2" fillId="4" borderId="0" xfId="0" applyFont="1" applyFill="1" applyBorder="1" applyAlignment="1"/>
    <xf numFmtId="0" fontId="8" fillId="2" borderId="0" xfId="0" applyFont="1" applyFill="1" applyBorder="1" applyAlignment="1">
      <alignment vertical="center" wrapText="1"/>
    </xf>
    <xf numFmtId="3" fontId="6" fillId="5" borderId="6" xfId="0" applyNumberFormat="1" applyFont="1" applyFill="1" applyBorder="1" applyProtection="1">
      <protection locked="0"/>
    </xf>
    <xf numFmtId="0" fontId="8" fillId="2" borderId="0" xfId="0" applyFont="1" applyFill="1" applyBorder="1" applyAlignment="1">
      <alignment horizontal="center" vertical="center"/>
    </xf>
    <xf numFmtId="3" fontId="6" fillId="5" borderId="6" xfId="0" applyNumberFormat="1" applyFont="1" applyFill="1" applyBorder="1" applyAlignment="1" applyProtection="1">
      <alignment horizontal="center" vertical="center"/>
      <protection locked="0"/>
    </xf>
    <xf numFmtId="0" fontId="14" fillId="2" borderId="0" xfId="0" applyFont="1" applyFill="1" applyBorder="1" applyAlignment="1">
      <alignment horizontal="center" vertical="center"/>
    </xf>
    <xf numFmtId="0" fontId="18" fillId="2" borderId="0" xfId="0" applyFont="1" applyFill="1" applyAlignment="1"/>
    <xf numFmtId="0" fontId="18" fillId="2" borderId="0" xfId="0" applyFont="1" applyFill="1"/>
    <xf numFmtId="0" fontId="19" fillId="4" borderId="0" xfId="0" applyFont="1" applyFill="1"/>
    <xf numFmtId="0" fontId="19" fillId="0" borderId="0" xfId="0" applyFont="1"/>
    <xf numFmtId="0" fontId="2" fillId="0" borderId="0" xfId="0" applyFont="1" applyFill="1"/>
    <xf numFmtId="0" fontId="20" fillId="0" borderId="0" xfId="0" applyFont="1"/>
    <xf numFmtId="0" fontId="21" fillId="0" borderId="0" xfId="0" applyFont="1"/>
    <xf numFmtId="0" fontId="5" fillId="2" borderId="0" xfId="0" applyFont="1" applyFill="1" applyAlignment="1">
      <alignment horizontal="center"/>
    </xf>
    <xf numFmtId="0" fontId="26" fillId="0" borderId="0" xfId="0" applyFont="1"/>
    <xf numFmtId="0" fontId="27" fillId="0" borderId="0" xfId="0" applyFont="1"/>
    <xf numFmtId="0" fontId="9" fillId="2" borderId="0" xfId="19" applyFont="1" applyFill="1" applyBorder="1" applyAlignment="1">
      <alignment horizontal="left" vertical="center"/>
    </xf>
    <xf numFmtId="0" fontId="28" fillId="4" borderId="0" xfId="0" applyFont="1" applyFill="1"/>
    <xf numFmtId="0" fontId="3" fillId="4" borderId="0" xfId="0" applyFont="1" applyFill="1"/>
    <xf numFmtId="1" fontId="6" fillId="5" borderId="6" xfId="0" applyNumberFormat="1" applyFont="1" applyFill="1" applyBorder="1" applyAlignment="1" applyProtection="1">
      <alignment horizontal="center" vertical="center"/>
      <protection locked="0"/>
    </xf>
    <xf numFmtId="0" fontId="5" fillId="2" borderId="0" xfId="0" applyFont="1" applyFill="1" applyAlignment="1">
      <alignment horizontal="center"/>
    </xf>
    <xf numFmtId="0" fontId="8" fillId="2" borderId="0" xfId="0" applyFont="1" applyFill="1" applyProtection="1">
      <protection locked="0"/>
    </xf>
    <xf numFmtId="0" fontId="29" fillId="6" borderId="0" xfId="0" applyFont="1" applyFill="1"/>
    <xf numFmtId="0" fontId="30" fillId="6" borderId="0" xfId="2" applyFont="1" applyFill="1"/>
    <xf numFmtId="0" fontId="31" fillId="6" borderId="0" xfId="0" applyFont="1" applyFill="1" applyAlignment="1"/>
    <xf numFmtId="0" fontId="0" fillId="6" borderId="0" xfId="0" applyFill="1"/>
    <xf numFmtId="0" fontId="2" fillId="6" borderId="0" xfId="0" applyFont="1" applyFill="1"/>
    <xf numFmtId="0" fontId="32" fillId="6" borderId="0" xfId="0" applyFont="1" applyFill="1"/>
    <xf numFmtId="0" fontId="33" fillId="6" borderId="0" xfId="2" applyFont="1" applyFill="1"/>
    <xf numFmtId="0" fontId="34" fillId="6" borderId="0" xfId="0" applyFont="1" applyFill="1" applyAlignment="1"/>
    <xf numFmtId="0" fontId="32" fillId="6" borderId="0" xfId="0" applyFont="1" applyFill="1" applyBorder="1"/>
    <xf numFmtId="0" fontId="32" fillId="4" borderId="0" xfId="0" applyFont="1" applyFill="1"/>
    <xf numFmtId="0" fontId="32" fillId="4" borderId="0" xfId="0" applyFont="1" applyFill="1" applyBorder="1"/>
    <xf numFmtId="0" fontId="29" fillId="4" borderId="0" xfId="0" applyFont="1" applyFill="1" applyBorder="1"/>
    <xf numFmtId="0" fontId="35" fillId="6" borderId="0" xfId="1" applyFont="1" applyFill="1" applyAlignment="1" applyProtection="1"/>
    <xf numFmtId="0" fontId="29" fillId="6" borderId="0" xfId="0" applyFont="1" applyFill="1" applyProtection="1">
      <protection locked="0"/>
    </xf>
    <xf numFmtId="0" fontId="35" fillId="6" borderId="0" xfId="0" applyFont="1" applyFill="1"/>
    <xf numFmtId="0" fontId="29" fillId="6" borderId="0" xfId="0" applyFont="1" applyFill="1" applyAlignment="1">
      <alignment shrinkToFit="1"/>
    </xf>
    <xf numFmtId="3" fontId="35" fillId="6" borderId="0" xfId="0" applyNumberFormat="1" applyFont="1" applyFill="1" applyBorder="1" applyProtection="1">
      <protection locked="0"/>
    </xf>
    <xf numFmtId="0" fontId="1" fillId="6" borderId="0" xfId="2" applyFill="1"/>
    <xf numFmtId="0" fontId="15" fillId="6" borderId="0" xfId="0" applyFont="1" applyFill="1" applyAlignment="1"/>
    <xf numFmtId="0" fontId="2" fillId="4" borderId="0" xfId="0" applyFont="1" applyFill="1"/>
    <xf numFmtId="0" fontId="36" fillId="4" borderId="0" xfId="0" applyFont="1" applyFill="1"/>
    <xf numFmtId="0" fontId="36" fillId="4" borderId="0" xfId="1" applyFont="1" applyFill="1" applyAlignment="1" applyProtection="1"/>
    <xf numFmtId="0" fontId="3" fillId="4" borderId="0" xfId="1" applyFont="1" applyFill="1" applyAlignment="1" applyProtection="1"/>
    <xf numFmtId="0" fontId="32" fillId="2" borderId="0" xfId="0" applyFont="1" applyFill="1"/>
    <xf numFmtId="0" fontId="37" fillId="2" borderId="0" xfId="0" applyFont="1" applyFill="1" applyAlignment="1">
      <alignment horizontal="left" vertical="center"/>
    </xf>
    <xf numFmtId="0" fontId="37" fillId="2" borderId="0" xfId="0" applyFont="1" applyFill="1"/>
    <xf numFmtId="0" fontId="37" fillId="2" borderId="0" xfId="0" applyFont="1" applyFill="1" applyAlignment="1" applyProtection="1">
      <alignment horizontal="left" vertical="center"/>
    </xf>
    <xf numFmtId="0" fontId="33" fillId="4" borderId="0" xfId="2" applyFont="1" applyFill="1"/>
    <xf numFmtId="0" fontId="36" fillId="4" borderId="1" xfId="2" applyFont="1" applyFill="1" applyBorder="1" applyAlignment="1">
      <alignment vertical="center"/>
    </xf>
    <xf numFmtId="0" fontId="38" fillId="4" borderId="0" xfId="3" applyFont="1" applyFill="1" applyBorder="1" applyAlignment="1">
      <alignment horizontal="left" vertical="center"/>
    </xf>
    <xf numFmtId="0" fontId="36" fillId="4" borderId="2" xfId="2" applyFont="1" applyFill="1" applyBorder="1" applyAlignment="1">
      <alignment vertical="center"/>
    </xf>
    <xf numFmtId="0" fontId="36" fillId="2" borderId="0" xfId="0" applyFont="1" applyFill="1"/>
    <xf numFmtId="3" fontId="36" fillId="2" borderId="0" xfId="0" applyNumberFormat="1" applyFont="1" applyFill="1"/>
    <xf numFmtId="0" fontId="32" fillId="2" borderId="0" xfId="0" applyFont="1" applyFill="1" applyProtection="1"/>
    <xf numFmtId="0" fontId="32" fillId="4" borderId="0" xfId="0" applyFont="1" applyFill="1" applyBorder="1" applyAlignment="1" applyProtection="1">
      <alignment horizontal="center"/>
    </xf>
    <xf numFmtId="0" fontId="37" fillId="4" borderId="0" xfId="0" applyFont="1" applyFill="1" applyProtection="1"/>
    <xf numFmtId="3" fontId="37" fillId="4" borderId="6" xfId="0" applyNumberFormat="1" applyFont="1" applyFill="1" applyBorder="1" applyAlignment="1" applyProtection="1">
      <alignment horizontal="center" vertical="center"/>
    </xf>
    <xf numFmtId="1" fontId="37" fillId="4" borderId="6" xfId="0" applyNumberFormat="1" applyFont="1" applyFill="1" applyBorder="1" applyAlignment="1" applyProtection="1">
      <alignment horizontal="center" vertical="center"/>
    </xf>
    <xf numFmtId="0" fontId="32" fillId="4" borderId="0" xfId="0" applyFont="1" applyFill="1" applyProtection="1"/>
    <xf numFmtId="0" fontId="36" fillId="4" borderId="0" xfId="0" applyFont="1" applyFill="1" applyProtection="1"/>
    <xf numFmtId="3" fontId="36" fillId="4" borderId="0" xfId="0" applyNumberFormat="1" applyFont="1" applyFill="1" applyProtection="1"/>
    <xf numFmtId="0" fontId="36" fillId="4" borderId="0" xfId="0" applyFont="1" applyFill="1" applyBorder="1" applyAlignment="1" applyProtection="1">
      <alignment horizontal="center"/>
    </xf>
    <xf numFmtId="0" fontId="36" fillId="4" borderId="0" xfId="0" applyFont="1" applyFill="1" applyBorder="1" applyAlignment="1" applyProtection="1"/>
    <xf numFmtId="0" fontId="37" fillId="4" borderId="0" xfId="0" applyFont="1" applyFill="1" applyAlignment="1" applyProtection="1">
      <alignment horizontal="center" vertical="center"/>
    </xf>
    <xf numFmtId="165" fontId="37" fillId="4" borderId="6" xfId="0" applyNumberFormat="1" applyFont="1" applyFill="1" applyBorder="1" applyAlignment="1" applyProtection="1">
      <alignment horizontal="center" vertical="center" wrapText="1"/>
    </xf>
    <xf numFmtId="0" fontId="36" fillId="4" borderId="0" xfId="0" applyFont="1" applyFill="1" applyAlignment="1" applyProtection="1">
      <alignment horizontal="center" vertical="center"/>
    </xf>
    <xf numFmtId="3" fontId="36" fillId="4" borderId="0" xfId="0" applyNumberFormat="1" applyFont="1" applyFill="1" applyBorder="1" applyAlignment="1" applyProtection="1">
      <alignment horizontal="center"/>
    </xf>
    <xf numFmtId="0" fontId="33" fillId="4" borderId="0" xfId="2" applyFont="1" applyFill="1" applyProtection="1"/>
    <xf numFmtId="0" fontId="36" fillId="4" borderId="1" xfId="2" applyFont="1" applyFill="1" applyBorder="1" applyAlignment="1" applyProtection="1">
      <alignment vertical="center"/>
    </xf>
    <xf numFmtId="0" fontId="38" fillId="4" borderId="0" xfId="3" applyFont="1" applyFill="1" applyBorder="1" applyAlignment="1" applyProtection="1">
      <alignment horizontal="left" vertical="center"/>
    </xf>
    <xf numFmtId="0" fontId="36" fillId="4" borderId="2" xfId="2" applyFont="1" applyFill="1" applyBorder="1" applyAlignment="1" applyProtection="1">
      <alignment vertical="center"/>
    </xf>
    <xf numFmtId="0" fontId="34" fillId="4" borderId="0" xfId="0" applyFont="1" applyFill="1" applyAlignment="1" applyProtection="1"/>
    <xf numFmtId="0" fontId="37" fillId="4" borderId="0" xfId="0" applyFont="1" applyFill="1" applyBorder="1" applyProtection="1"/>
    <xf numFmtId="3" fontId="37" fillId="4" borderId="0" xfId="0" applyNumberFormat="1" applyFont="1" applyFill="1" applyBorder="1" applyProtection="1"/>
    <xf numFmtId="3" fontId="37" fillId="4" borderId="6" xfId="0" applyNumberFormat="1" applyFont="1" applyFill="1" applyBorder="1" applyAlignment="1" applyProtection="1">
      <alignment horizontal="center"/>
    </xf>
    <xf numFmtId="166" fontId="37" fillId="4" borderId="6" xfId="0" applyNumberFormat="1" applyFont="1" applyFill="1" applyBorder="1" applyAlignment="1" applyProtection="1">
      <alignment horizontal="center" vertical="center"/>
    </xf>
    <xf numFmtId="167" fontId="37" fillId="4" borderId="6" xfId="0" applyNumberFormat="1" applyFont="1" applyFill="1" applyBorder="1" applyAlignment="1" applyProtection="1">
      <alignment horizontal="center" vertical="center"/>
    </xf>
    <xf numFmtId="0" fontId="39" fillId="4" borderId="0" xfId="0" applyFont="1" applyFill="1" applyProtection="1"/>
    <xf numFmtId="166" fontId="37" fillId="4" borderId="0" xfId="0" applyNumberFormat="1" applyFont="1" applyFill="1" applyProtection="1"/>
    <xf numFmtId="167" fontId="37" fillId="4" borderId="0" xfId="0" applyNumberFormat="1" applyFont="1" applyFill="1" applyProtection="1"/>
    <xf numFmtId="167" fontId="36" fillId="4" borderId="0" xfId="0" applyNumberFormat="1" applyFont="1" applyFill="1" applyAlignment="1" applyProtection="1">
      <alignment horizontal="center" vertical="center"/>
    </xf>
    <xf numFmtId="0" fontId="36" fillId="4" borderId="0" xfId="0" applyFont="1" applyFill="1" applyBorder="1" applyAlignment="1" applyProtection="1">
      <alignment vertical="center"/>
    </xf>
    <xf numFmtId="0" fontId="32" fillId="4" borderId="0" xfId="0" applyFont="1" applyFill="1" applyBorder="1" applyAlignment="1" applyProtection="1"/>
    <xf numFmtId="0" fontId="36" fillId="4" borderId="0" xfId="0" applyFont="1" applyFill="1" applyBorder="1" applyAlignment="1" applyProtection="1">
      <alignment vertical="center" wrapText="1"/>
    </xf>
    <xf numFmtId="0" fontId="36" fillId="4" borderId="0" xfId="0" applyFont="1" applyFill="1" applyBorder="1" applyAlignment="1" applyProtection="1">
      <alignment horizontal="center" vertical="center"/>
    </xf>
    <xf numFmtId="0" fontId="37" fillId="4" borderId="0" xfId="0" applyFont="1" applyFill="1" applyBorder="1" applyAlignment="1" applyProtection="1">
      <alignment horizontal="center" vertical="center"/>
    </xf>
    <xf numFmtId="0" fontId="34" fillId="2" borderId="0" xfId="0" applyFont="1" applyFill="1" applyAlignment="1" applyProtection="1"/>
    <xf numFmtId="0" fontId="40" fillId="4" borderId="0" xfId="0" applyFont="1" applyFill="1" applyAlignment="1" applyProtection="1"/>
    <xf numFmtId="0" fontId="40" fillId="2" borderId="0" xfId="0" applyFont="1" applyFill="1" applyAlignment="1" applyProtection="1"/>
    <xf numFmtId="0" fontId="40" fillId="2" borderId="0" xfId="0" applyFont="1" applyFill="1" applyProtection="1"/>
    <xf numFmtId="0" fontId="40" fillId="4" borderId="0" xfId="0" applyFont="1" applyFill="1" applyProtection="1"/>
    <xf numFmtId="0" fontId="29" fillId="6" borderId="0" xfId="0" applyFont="1" applyFill="1" applyBorder="1"/>
    <xf numFmtId="0" fontId="29" fillId="6" borderId="8" xfId="0" applyFont="1" applyFill="1" applyBorder="1"/>
    <xf numFmtId="0" fontId="0" fillId="3" borderId="0" xfId="0" applyFill="1" applyBorder="1"/>
    <xf numFmtId="0" fontId="0" fillId="4" borderId="0" xfId="0" applyFill="1" applyBorder="1"/>
    <xf numFmtId="0" fontId="19" fillId="6" borderId="0" xfId="0" applyFont="1" applyFill="1"/>
    <xf numFmtId="0" fontId="15" fillId="2" borderId="0" xfId="0" applyFont="1" applyFill="1" applyAlignment="1">
      <alignment vertical="center" wrapText="1"/>
    </xf>
    <xf numFmtId="0" fontId="0" fillId="6" borderId="0" xfId="0" applyFont="1" applyFill="1"/>
    <xf numFmtId="0" fontId="0" fillId="7" borderId="9" xfId="0" applyFill="1" applyBorder="1"/>
    <xf numFmtId="0" fontId="13" fillId="7" borderId="10" xfId="0" applyFont="1" applyFill="1" applyBorder="1"/>
    <xf numFmtId="0" fontId="0" fillId="7" borderId="8" xfId="0" applyFill="1" applyBorder="1"/>
    <xf numFmtId="0" fontId="13" fillId="7" borderId="11" xfId="0" applyFont="1" applyFill="1" applyBorder="1"/>
    <xf numFmtId="0" fontId="0" fillId="7" borderId="12" xfId="0" applyFill="1" applyBorder="1"/>
    <xf numFmtId="0" fontId="27" fillId="7" borderId="13" xfId="0" applyFont="1" applyFill="1" applyBorder="1"/>
    <xf numFmtId="3" fontId="37" fillId="4" borderId="6" xfId="0" applyNumberFormat="1" applyFont="1" applyFill="1" applyBorder="1" applyAlignment="1" applyProtection="1">
      <alignment horizontal="center" vertical="center"/>
    </xf>
    <xf numFmtId="3" fontId="37" fillId="4" borderId="6" xfId="0" applyNumberFormat="1" applyFont="1" applyFill="1" applyBorder="1" applyAlignment="1" applyProtection="1">
      <alignment horizontal="center"/>
    </xf>
    <xf numFmtId="1" fontId="37" fillId="4" borderId="6" xfId="0" applyNumberFormat="1" applyFont="1" applyFill="1" applyBorder="1" applyAlignment="1" applyProtection="1">
      <alignment horizontal="center" vertical="center"/>
    </xf>
    <xf numFmtId="0" fontId="8" fillId="2" borderId="0" xfId="0" applyFont="1" applyFill="1" applyBorder="1" applyAlignment="1">
      <alignment horizontal="left"/>
    </xf>
    <xf numFmtId="0" fontId="8" fillId="2" borderId="7" xfId="0" applyFont="1" applyFill="1" applyBorder="1" applyAlignment="1">
      <alignment horizontal="center" wrapText="1"/>
    </xf>
    <xf numFmtId="0" fontId="8" fillId="2" borderId="0" xfId="0" applyFont="1" applyFill="1" applyBorder="1" applyAlignment="1">
      <alignment wrapText="1"/>
    </xf>
    <xf numFmtId="2" fontId="6" fillId="5" borderId="6" xfId="0" applyNumberFormat="1" applyFont="1" applyFill="1" applyBorder="1" applyAlignment="1" applyProtection="1">
      <alignment horizontal="center" vertical="center"/>
      <protection locked="0"/>
    </xf>
    <xf numFmtId="0" fontId="34" fillId="4" borderId="0" xfId="0" applyFont="1" applyFill="1" applyAlignment="1" applyProtection="1">
      <alignment vertical="center" wrapText="1"/>
    </xf>
    <xf numFmtId="1" fontId="6" fillId="5" borderId="6" xfId="0" applyNumberFormat="1" applyFont="1" applyFill="1" applyBorder="1" applyAlignment="1" applyProtection="1">
      <alignment horizontal="center" vertical="center"/>
      <protection locked="0"/>
    </xf>
    <xf numFmtId="49" fontId="6" fillId="5" borderId="6" xfId="0" applyNumberFormat="1" applyFont="1" applyFill="1" applyBorder="1" applyAlignment="1" applyProtection="1">
      <alignment horizontal="center" vertical="center"/>
      <protection locked="0"/>
    </xf>
    <xf numFmtId="49" fontId="14" fillId="2" borderId="0" xfId="0" applyNumberFormat="1" applyFont="1" applyFill="1"/>
    <xf numFmtId="49" fontId="6" fillId="5" borderId="6" xfId="0" applyNumberFormat="1" applyFont="1" applyFill="1" applyBorder="1" applyAlignment="1" applyProtection="1">
      <alignment horizontal="center" vertical="center" wrapText="1"/>
      <protection locked="0"/>
    </xf>
    <xf numFmtId="49" fontId="6" fillId="5" borderId="6" xfId="0" applyNumberFormat="1" applyFont="1" applyFill="1" applyBorder="1" applyAlignment="1" applyProtection="1">
      <alignment horizontal="center"/>
      <protection locked="0"/>
    </xf>
    <xf numFmtId="49" fontId="16" fillId="2" borderId="0" xfId="0" applyNumberFormat="1" applyFont="1" applyFill="1"/>
    <xf numFmtId="49" fontId="14" fillId="2" borderId="0" xfId="0" applyNumberFormat="1" applyFont="1" applyFill="1" applyAlignment="1">
      <alignment horizontal="center" vertical="center"/>
    </xf>
    <xf numFmtId="49" fontId="6" fillId="5" borderId="6" xfId="0" applyNumberFormat="1" applyFont="1" applyFill="1" applyBorder="1" applyProtection="1">
      <protection locked="0"/>
    </xf>
    <xf numFmtId="49" fontId="14" fillId="2" borderId="0" xfId="0" applyNumberFormat="1" applyFont="1" applyFill="1" applyBorder="1" applyAlignment="1">
      <alignment horizontal="center" vertical="center"/>
    </xf>
    <xf numFmtId="49" fontId="0" fillId="2" borderId="0" xfId="0" applyNumberFormat="1" applyFill="1"/>
    <xf numFmtId="49" fontId="6" fillId="4" borderId="0" xfId="0" applyNumberFormat="1" applyFont="1" applyFill="1" applyBorder="1" applyAlignment="1" applyProtection="1">
      <alignment horizontal="center"/>
      <protection locked="0"/>
    </xf>
    <xf numFmtId="0" fontId="8" fillId="2" borderId="0" xfId="0" applyFont="1" applyFill="1" applyBorder="1" applyAlignment="1">
      <alignment horizontal="center" vertical="center"/>
    </xf>
    <xf numFmtId="0" fontId="2" fillId="4" borderId="0" xfId="0" applyFont="1" applyFill="1" applyBorder="1" applyAlignment="1">
      <alignment vertical="center"/>
    </xf>
    <xf numFmtId="0" fontId="36" fillId="4" borderId="7" xfId="0" applyFont="1" applyFill="1" applyBorder="1" applyAlignment="1" applyProtection="1">
      <alignment wrapText="1"/>
    </xf>
    <xf numFmtId="3" fontId="37" fillId="4" borderId="6" xfId="0" applyNumberFormat="1" applyFont="1" applyFill="1" applyBorder="1" applyAlignment="1" applyProtection="1">
      <alignment horizontal="center"/>
    </xf>
    <xf numFmtId="49" fontId="6" fillId="5" borderId="6" xfId="0" applyNumberFormat="1" applyFont="1" applyFill="1" applyBorder="1" applyAlignment="1" applyProtection="1">
      <alignment horizontal="center"/>
      <protection locked="0"/>
    </xf>
    <xf numFmtId="1" fontId="6" fillId="5" borderId="6" xfId="0" applyNumberFormat="1" applyFont="1" applyFill="1" applyBorder="1" applyAlignment="1" applyProtection="1">
      <alignment horizontal="center" vertical="center"/>
      <protection locked="0"/>
    </xf>
    <xf numFmtId="0" fontId="18" fillId="2" borderId="0" xfId="0" applyFont="1" applyFill="1" applyAlignment="1">
      <alignment horizontal="left"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xf>
    <xf numFmtId="3" fontId="6" fillId="5" borderId="6" xfId="0" applyNumberFormat="1" applyFont="1" applyFill="1" applyBorder="1" applyAlignment="1" applyProtection="1">
      <alignment horizontal="center" vertical="center"/>
      <protection locked="0"/>
    </xf>
    <xf numFmtId="3" fontId="8" fillId="5" borderId="3" xfId="0" applyNumberFormat="1" applyFont="1" applyFill="1" applyBorder="1" applyAlignment="1" applyProtection="1">
      <alignment horizontal="left" vertical="center" wrapText="1"/>
      <protection locked="0"/>
    </xf>
    <xf numFmtId="3" fontId="8" fillId="5" borderId="4" xfId="0" applyNumberFormat="1" applyFont="1" applyFill="1" applyBorder="1" applyAlignment="1" applyProtection="1">
      <alignment horizontal="left" vertical="center" wrapText="1"/>
      <protection locked="0"/>
    </xf>
    <xf numFmtId="3" fontId="8" fillId="5" borderId="5" xfId="0" applyNumberFormat="1" applyFont="1" applyFill="1" applyBorder="1" applyAlignment="1" applyProtection="1">
      <alignment horizontal="left" vertical="center" wrapText="1"/>
      <protection locked="0"/>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wrapText="1"/>
    </xf>
    <xf numFmtId="0" fontId="15" fillId="2" borderId="0" xfId="0" applyFont="1" applyFill="1" applyAlignment="1">
      <alignment horizontal="left" wrapText="1"/>
    </xf>
    <xf numFmtId="0" fontId="8" fillId="2" borderId="7" xfId="0" applyFont="1" applyFill="1" applyBorder="1" applyAlignment="1">
      <alignment horizontal="center"/>
    </xf>
    <xf numFmtId="0" fontId="6" fillId="2" borderId="0" xfId="0" applyFont="1" applyFill="1" applyAlignment="1">
      <alignment horizontal="center"/>
    </xf>
    <xf numFmtId="49" fontId="6" fillId="5" borderId="3" xfId="0" applyNumberFormat="1" applyFont="1" applyFill="1" applyBorder="1" applyAlignment="1" applyProtection="1">
      <alignment horizontal="center" vertical="center" wrapText="1"/>
      <protection locked="0"/>
    </xf>
    <xf numFmtId="49" fontId="6" fillId="5" borderId="4" xfId="0" applyNumberFormat="1" applyFont="1" applyFill="1" applyBorder="1" applyAlignment="1" applyProtection="1">
      <alignment horizontal="center" vertical="center" wrapText="1"/>
      <protection locked="0"/>
    </xf>
    <xf numFmtId="49" fontId="6" fillId="5" borderId="5" xfId="0" applyNumberFormat="1" applyFont="1" applyFill="1" applyBorder="1" applyAlignment="1" applyProtection="1">
      <alignment horizontal="center" vertical="center" wrapText="1"/>
      <protection locked="0"/>
    </xf>
    <xf numFmtId="49" fontId="6" fillId="5" borderId="6" xfId="0" applyNumberFormat="1" applyFont="1" applyFill="1" applyBorder="1" applyAlignment="1" applyProtection="1">
      <alignment horizontal="center" vertical="center" wrapText="1"/>
      <protection locked="0"/>
    </xf>
    <xf numFmtId="0" fontId="8" fillId="2" borderId="0" xfId="0" applyFont="1" applyFill="1" applyBorder="1" applyAlignment="1">
      <alignment horizontal="center" wrapText="1"/>
    </xf>
    <xf numFmtId="0" fontId="8" fillId="2" borderId="0" xfId="0" applyFont="1" applyFill="1" applyBorder="1" applyAlignment="1">
      <alignment horizontal="left" vertical="center" wrapText="1"/>
    </xf>
    <xf numFmtId="0" fontId="8" fillId="2" borderId="0" xfId="0" applyFont="1" applyFill="1" applyBorder="1" applyAlignment="1">
      <alignment horizontal="left"/>
    </xf>
    <xf numFmtId="0" fontId="8" fillId="2" borderId="7" xfId="0" applyFont="1" applyFill="1" applyBorder="1" applyAlignment="1">
      <alignment horizontal="center" wrapText="1"/>
    </xf>
    <xf numFmtId="49" fontId="6" fillId="5" borderId="3" xfId="0" applyNumberFormat="1" applyFont="1" applyFill="1" applyBorder="1" applyAlignment="1" applyProtection="1">
      <alignment horizontal="center" vertical="center"/>
      <protection locked="0"/>
    </xf>
    <xf numFmtId="49" fontId="6" fillId="5" borderId="4" xfId="0" applyNumberFormat="1" applyFont="1" applyFill="1" applyBorder="1" applyAlignment="1" applyProtection="1">
      <alignment horizontal="center" vertical="center"/>
      <protection locked="0"/>
    </xf>
    <xf numFmtId="49" fontId="6" fillId="5" borderId="5" xfId="0" applyNumberFormat="1" applyFont="1" applyFill="1" applyBorder="1" applyAlignment="1" applyProtection="1">
      <alignment horizontal="center" vertical="center"/>
      <protection locked="0"/>
    </xf>
    <xf numFmtId="49" fontId="6" fillId="5" borderId="3" xfId="0" applyNumberFormat="1" applyFont="1" applyFill="1" applyBorder="1" applyAlignment="1" applyProtection="1">
      <alignment horizontal="center"/>
      <protection locked="0"/>
    </xf>
    <xf numFmtId="49" fontId="6" fillId="5" borderId="4" xfId="0" applyNumberFormat="1" applyFont="1" applyFill="1" applyBorder="1" applyAlignment="1" applyProtection="1">
      <alignment horizontal="center"/>
      <protection locked="0"/>
    </xf>
    <xf numFmtId="49" fontId="6" fillId="5" borderId="5" xfId="0" applyNumberFormat="1" applyFont="1" applyFill="1" applyBorder="1" applyAlignment="1" applyProtection="1">
      <alignment horizontal="center"/>
      <protection locked="0"/>
    </xf>
    <xf numFmtId="0" fontId="15" fillId="2" borderId="0" xfId="0" applyFont="1" applyFill="1" applyAlignment="1">
      <alignment horizontal="left" vertical="top" wrapText="1"/>
    </xf>
    <xf numFmtId="0" fontId="8" fillId="2" borderId="0" xfId="0" applyFont="1" applyFill="1" applyAlignment="1">
      <alignment horizontal="center" wrapText="1"/>
    </xf>
    <xf numFmtId="164" fontId="6" fillId="5" borderId="3" xfId="0" applyNumberFormat="1" applyFont="1" applyFill="1" applyBorder="1" applyAlignment="1" applyProtection="1">
      <alignment horizontal="center" vertical="center" wrapText="1"/>
      <protection locked="0"/>
    </xf>
    <xf numFmtId="164" fontId="6" fillId="5" borderId="4" xfId="0" applyNumberFormat="1" applyFont="1" applyFill="1" applyBorder="1" applyAlignment="1" applyProtection="1">
      <alignment horizontal="center" vertical="center" wrapText="1"/>
      <protection locked="0"/>
    </xf>
    <xf numFmtId="164" fontId="6" fillId="5" borderId="5" xfId="0" applyNumberFormat="1" applyFont="1" applyFill="1" applyBorder="1" applyAlignment="1" applyProtection="1">
      <alignment horizontal="center" vertical="center" wrapText="1"/>
      <protection locked="0"/>
    </xf>
    <xf numFmtId="165" fontId="6" fillId="5" borderId="3" xfId="0" applyNumberFormat="1" applyFont="1" applyFill="1" applyBorder="1" applyAlignment="1" applyProtection="1">
      <alignment horizontal="center" vertical="center" wrapText="1"/>
      <protection locked="0"/>
    </xf>
    <xf numFmtId="165" fontId="6" fillId="5" borderId="4" xfId="0" applyNumberFormat="1" applyFont="1" applyFill="1" applyBorder="1" applyAlignment="1" applyProtection="1">
      <alignment horizontal="center" vertical="center" wrapText="1"/>
      <protection locked="0"/>
    </xf>
    <xf numFmtId="165" fontId="6" fillId="5" borderId="5" xfId="0" applyNumberFormat="1" applyFont="1" applyFill="1" applyBorder="1" applyAlignment="1" applyProtection="1">
      <alignment horizontal="center" vertical="center" wrapText="1"/>
      <protection locked="0"/>
    </xf>
    <xf numFmtId="0" fontId="8" fillId="2" borderId="0" xfId="0" applyFont="1" applyFill="1" applyAlignment="1">
      <alignment horizontal="center" vertical="top"/>
    </xf>
    <xf numFmtId="0" fontId="6" fillId="5" borderId="3" xfId="0" applyNumberFormat="1" applyFont="1" applyFill="1" applyBorder="1" applyAlignment="1" applyProtection="1">
      <alignment horizontal="center" vertical="center" wrapText="1"/>
      <protection locked="0"/>
    </xf>
    <xf numFmtId="0" fontId="6" fillId="5" borderId="4" xfId="0" applyNumberFormat="1" applyFont="1" applyFill="1" applyBorder="1" applyAlignment="1" applyProtection="1">
      <alignment horizontal="center" vertical="center" wrapText="1"/>
      <protection locked="0"/>
    </xf>
    <xf numFmtId="0" fontId="6" fillId="5" borderId="5" xfId="0" applyNumberFormat="1" applyFont="1" applyFill="1" applyBorder="1" applyAlignment="1" applyProtection="1">
      <alignment horizontal="center" vertical="center" wrapText="1"/>
      <protection locked="0"/>
    </xf>
    <xf numFmtId="0" fontId="5" fillId="2" borderId="0" xfId="0" applyFont="1" applyFill="1" applyAlignment="1">
      <alignment horizontal="center"/>
    </xf>
    <xf numFmtId="1" fontId="6" fillId="5" borderId="3" xfId="0" applyNumberFormat="1" applyFont="1" applyFill="1" applyBorder="1" applyAlignment="1" applyProtection="1">
      <alignment horizontal="center" vertical="center" wrapText="1"/>
      <protection locked="0"/>
    </xf>
    <xf numFmtId="1" fontId="6" fillId="5" borderId="4" xfId="0" applyNumberFormat="1" applyFont="1" applyFill="1" applyBorder="1" applyAlignment="1" applyProtection="1">
      <alignment horizontal="center" vertical="center" wrapText="1"/>
      <protection locked="0"/>
    </xf>
    <xf numFmtId="1" fontId="6" fillId="5" borderId="5" xfId="0" applyNumberFormat="1" applyFont="1" applyFill="1" applyBorder="1" applyAlignment="1" applyProtection="1">
      <alignment horizontal="center" vertical="center" wrapText="1"/>
      <protection locked="0"/>
    </xf>
    <xf numFmtId="0" fontId="36" fillId="2" borderId="0" xfId="0" applyFont="1" applyFill="1" applyBorder="1" applyAlignment="1" applyProtection="1">
      <alignment horizontal="left"/>
    </xf>
    <xf numFmtId="0" fontId="36" fillId="2" borderId="0" xfId="0" applyFont="1" applyFill="1" applyBorder="1" applyAlignment="1" applyProtection="1">
      <alignment horizontal="center" wrapText="1"/>
    </xf>
    <xf numFmtId="0" fontId="34" fillId="4" borderId="0" xfId="0" applyFont="1" applyFill="1" applyAlignment="1" applyProtection="1">
      <alignment horizontal="left" vertical="center" wrapText="1"/>
    </xf>
    <xf numFmtId="0" fontId="36" fillId="4" borderId="7" xfId="0" applyFont="1" applyFill="1" applyBorder="1" applyAlignment="1" applyProtection="1">
      <alignment horizontal="center" wrapText="1"/>
    </xf>
    <xf numFmtId="0" fontId="36" fillId="4" borderId="0" xfId="0" applyFont="1" applyFill="1" applyBorder="1" applyAlignment="1" applyProtection="1">
      <alignment horizontal="center" wrapText="1"/>
    </xf>
    <xf numFmtId="1" fontId="37" fillId="4" borderId="3" xfId="0" applyNumberFormat="1" applyFont="1" applyFill="1" applyBorder="1" applyAlignment="1" applyProtection="1">
      <alignment horizontal="center" vertical="center"/>
    </xf>
    <xf numFmtId="1" fontId="37" fillId="4" borderId="4" xfId="0" applyNumberFormat="1" applyFont="1" applyFill="1" applyBorder="1" applyAlignment="1" applyProtection="1">
      <alignment horizontal="center" vertical="center"/>
    </xf>
    <xf numFmtId="1" fontId="37" fillId="4" borderId="5" xfId="0" applyNumberFormat="1" applyFont="1" applyFill="1" applyBorder="1" applyAlignment="1" applyProtection="1">
      <alignment horizontal="center" vertical="center"/>
    </xf>
    <xf numFmtId="3" fontId="37" fillId="4" borderId="3" xfId="0" applyNumberFormat="1" applyFont="1" applyFill="1" applyBorder="1" applyAlignment="1" applyProtection="1">
      <alignment horizontal="center"/>
    </xf>
    <xf numFmtId="3" fontId="37" fillId="4" borderId="4" xfId="0" applyNumberFormat="1" applyFont="1" applyFill="1" applyBorder="1" applyAlignment="1" applyProtection="1">
      <alignment horizontal="center"/>
    </xf>
    <xf numFmtId="3" fontId="37" fillId="4" borderId="5" xfId="0" applyNumberFormat="1" applyFont="1" applyFill="1" applyBorder="1" applyAlignment="1" applyProtection="1">
      <alignment horizontal="center"/>
    </xf>
    <xf numFmtId="1" fontId="37" fillId="4" borderId="3" xfId="0" applyNumberFormat="1" applyFont="1" applyFill="1" applyBorder="1" applyAlignment="1" applyProtection="1">
      <alignment horizontal="center" vertical="center" wrapText="1"/>
    </xf>
    <xf numFmtId="1" fontId="37" fillId="4" borderId="4" xfId="0" applyNumberFormat="1" applyFont="1" applyFill="1" applyBorder="1" applyAlignment="1" applyProtection="1">
      <alignment horizontal="center" vertical="center" wrapText="1"/>
    </xf>
    <xf numFmtId="1" fontId="37" fillId="4" borderId="5" xfId="0" applyNumberFormat="1" applyFont="1" applyFill="1" applyBorder="1" applyAlignment="1" applyProtection="1">
      <alignment horizontal="center" vertical="center" wrapText="1"/>
    </xf>
    <xf numFmtId="164" fontId="37" fillId="4" borderId="3" xfId="0" applyNumberFormat="1" applyFont="1" applyFill="1" applyBorder="1" applyAlignment="1" applyProtection="1">
      <alignment horizontal="center" vertical="center" wrapText="1"/>
    </xf>
    <xf numFmtId="164" fontId="37" fillId="4" borderId="4" xfId="0" applyNumberFormat="1" applyFont="1" applyFill="1" applyBorder="1" applyAlignment="1" applyProtection="1">
      <alignment horizontal="center" vertical="center" wrapText="1"/>
    </xf>
    <xf numFmtId="164" fontId="37" fillId="4" borderId="5" xfId="0" applyNumberFormat="1" applyFont="1" applyFill="1" applyBorder="1" applyAlignment="1" applyProtection="1">
      <alignment horizontal="center" vertical="center" wrapText="1"/>
    </xf>
    <xf numFmtId="0" fontId="14" fillId="4" borderId="3" xfId="0" applyNumberFormat="1" applyFont="1" applyFill="1" applyBorder="1" applyAlignment="1" applyProtection="1">
      <alignment horizontal="center" vertical="center" wrapText="1"/>
      <protection locked="0"/>
    </xf>
    <xf numFmtId="0" fontId="14" fillId="4" borderId="4" xfId="0" applyNumberFormat="1" applyFont="1" applyFill="1" applyBorder="1" applyAlignment="1" applyProtection="1">
      <alignment horizontal="center" vertical="center" wrapText="1"/>
      <protection locked="0"/>
    </xf>
    <xf numFmtId="0" fontId="14" fillId="4" borderId="5" xfId="0" applyNumberFormat="1" applyFont="1" applyFill="1" applyBorder="1" applyAlignment="1" applyProtection="1">
      <alignment horizontal="center" vertical="center" wrapText="1"/>
      <protection locked="0"/>
    </xf>
    <xf numFmtId="165" fontId="37" fillId="4" borderId="3" xfId="0" applyNumberFormat="1" applyFont="1" applyFill="1" applyBorder="1" applyAlignment="1" applyProtection="1">
      <alignment horizontal="center" vertical="center" wrapText="1"/>
    </xf>
    <xf numFmtId="165" fontId="37" fillId="4" borderId="4" xfId="0" applyNumberFormat="1" applyFont="1" applyFill="1" applyBorder="1" applyAlignment="1" applyProtection="1">
      <alignment horizontal="center" vertical="center" wrapText="1"/>
    </xf>
    <xf numFmtId="165" fontId="37" fillId="4" borderId="5" xfId="0" applyNumberFormat="1" applyFont="1" applyFill="1" applyBorder="1" applyAlignment="1" applyProtection="1">
      <alignment horizontal="center" vertical="center" wrapText="1"/>
    </xf>
    <xf numFmtId="0" fontId="36" fillId="4" borderId="0" xfId="0" applyFont="1" applyFill="1" applyBorder="1" applyAlignment="1" applyProtection="1">
      <alignment horizontal="left"/>
    </xf>
    <xf numFmtId="0" fontId="36" fillId="4" borderId="0" xfId="0" applyFont="1" applyFill="1" applyBorder="1" applyAlignment="1" applyProtection="1">
      <alignment horizontal="left" vertical="center"/>
    </xf>
    <xf numFmtId="0" fontId="36" fillId="4" borderId="0" xfId="0" applyFont="1" applyFill="1" applyBorder="1" applyAlignment="1" applyProtection="1">
      <alignment horizontal="center"/>
    </xf>
    <xf numFmtId="0" fontId="36" fillId="4" borderId="0" xfId="0" applyFont="1" applyFill="1" applyBorder="1" applyAlignment="1" applyProtection="1">
      <alignment horizontal="center" vertical="center" wrapText="1"/>
    </xf>
    <xf numFmtId="0" fontId="36" fillId="4" borderId="0" xfId="0" applyFont="1" applyFill="1" applyBorder="1" applyAlignment="1" applyProtection="1">
      <alignment horizontal="left" vertical="center" wrapText="1"/>
    </xf>
    <xf numFmtId="3" fontId="36" fillId="4" borderId="6" xfId="0" applyNumberFormat="1" applyFont="1" applyFill="1" applyBorder="1" applyAlignment="1" applyProtection="1">
      <alignment horizontal="left" vertical="center" wrapText="1"/>
    </xf>
    <xf numFmtId="0" fontId="40" fillId="2" borderId="0" xfId="0" applyFont="1" applyFill="1" applyAlignment="1" applyProtection="1">
      <alignment horizontal="left" vertical="center" wrapText="1"/>
    </xf>
    <xf numFmtId="3" fontId="37" fillId="4" borderId="6" xfId="0" applyNumberFormat="1" applyFont="1" applyFill="1" applyBorder="1" applyAlignment="1" applyProtection="1">
      <alignment horizontal="center" vertical="center"/>
    </xf>
    <xf numFmtId="0" fontId="36" fillId="4" borderId="0" xfId="0" applyFont="1" applyFill="1" applyBorder="1" applyAlignment="1" applyProtection="1">
      <alignment horizontal="center" vertical="center"/>
    </xf>
    <xf numFmtId="1" fontId="37" fillId="4" borderId="6" xfId="0" applyNumberFormat="1" applyFont="1" applyFill="1" applyBorder="1" applyAlignment="1" applyProtection="1">
      <alignment horizontal="center" vertical="center"/>
    </xf>
    <xf numFmtId="0" fontId="37" fillId="4" borderId="0" xfId="0" applyFont="1" applyFill="1" applyAlignment="1" applyProtection="1">
      <alignment horizontal="left"/>
    </xf>
    <xf numFmtId="0" fontId="36" fillId="4" borderId="7" xfId="0" applyFont="1" applyFill="1" applyBorder="1" applyAlignment="1" applyProtection="1">
      <alignment horizontal="center"/>
    </xf>
    <xf numFmtId="166" fontId="37" fillId="4" borderId="0" xfId="0" applyNumberFormat="1" applyFont="1" applyFill="1" applyAlignment="1" applyProtection="1">
      <alignment horizontal="center"/>
    </xf>
    <xf numFmtId="0" fontId="34" fillId="4" borderId="0" xfId="0" applyFont="1" applyFill="1" applyAlignment="1" applyProtection="1">
      <alignment horizontal="left" wrapText="1"/>
    </xf>
    <xf numFmtId="3" fontId="6" fillId="5" borderId="6" xfId="0" applyNumberFormat="1" applyFont="1" applyFill="1" applyBorder="1" applyAlignment="1" applyProtection="1">
      <alignment horizontal="center"/>
      <protection locked="0"/>
    </xf>
    <xf numFmtId="0" fontId="8" fillId="2" borderId="0" xfId="0" applyFont="1" applyFill="1" applyBorder="1" applyAlignment="1">
      <alignment horizontal="left" wrapText="1"/>
    </xf>
    <xf numFmtId="0" fontId="9" fillId="2" borderId="0" xfId="19" applyFont="1" applyFill="1" applyBorder="1" applyAlignment="1">
      <alignment horizontal="left" vertical="center" wrapText="1"/>
    </xf>
    <xf numFmtId="3" fontId="8" fillId="5" borderId="6" xfId="0" applyNumberFormat="1" applyFont="1" applyFill="1" applyBorder="1" applyAlignment="1" applyProtection="1">
      <alignment horizontal="left" vertical="center"/>
      <protection locked="0"/>
    </xf>
    <xf numFmtId="3" fontId="6" fillId="5" borderId="3" xfId="0" applyNumberFormat="1" applyFont="1" applyFill="1" applyBorder="1" applyAlignment="1" applyProtection="1">
      <alignment horizontal="center"/>
      <protection locked="0"/>
    </xf>
    <xf numFmtId="3" fontId="6" fillId="5" borderId="4" xfId="0" applyNumberFormat="1" applyFont="1" applyFill="1" applyBorder="1" applyAlignment="1" applyProtection="1">
      <alignment horizontal="center"/>
      <protection locked="0"/>
    </xf>
    <xf numFmtId="3" fontId="6" fillId="5" borderId="5" xfId="0" applyNumberFormat="1" applyFont="1" applyFill="1" applyBorder="1" applyAlignment="1" applyProtection="1">
      <alignment horizontal="center"/>
      <protection locked="0"/>
    </xf>
    <xf numFmtId="1" fontId="6" fillId="5" borderId="6" xfId="0" applyNumberFormat="1" applyFont="1" applyFill="1" applyBorder="1" applyAlignment="1" applyProtection="1">
      <alignment horizontal="center" vertical="center" wrapText="1"/>
      <protection locked="0"/>
    </xf>
    <xf numFmtId="1" fontId="6" fillId="5" borderId="3" xfId="0" applyNumberFormat="1" applyFont="1" applyFill="1" applyBorder="1" applyAlignment="1" applyProtection="1">
      <alignment horizontal="center" vertical="center"/>
      <protection locked="0"/>
    </xf>
    <xf numFmtId="1" fontId="6" fillId="5" borderId="4" xfId="0" applyNumberFormat="1" applyFont="1" applyFill="1" applyBorder="1" applyAlignment="1" applyProtection="1">
      <alignment horizontal="center" vertical="center"/>
      <protection locked="0"/>
    </xf>
    <xf numFmtId="1" fontId="6" fillId="5" borderId="5" xfId="0" applyNumberFormat="1" applyFont="1" applyFill="1" applyBorder="1" applyAlignment="1" applyProtection="1">
      <alignment horizontal="center" vertical="center"/>
      <protection locked="0"/>
    </xf>
    <xf numFmtId="0" fontId="8" fillId="4" borderId="0" xfId="0" applyFont="1" applyFill="1" applyAlignment="1">
      <alignment horizontal="center" vertical="top"/>
    </xf>
    <xf numFmtId="0" fontId="8" fillId="2" borderId="7" xfId="0" applyFont="1" applyFill="1" applyBorder="1" applyAlignment="1">
      <alignment horizontal="center" vertical="center"/>
    </xf>
  </cellXfs>
  <cellStyles count="23">
    <cellStyle name="Ezres 2" xfId="4"/>
    <cellStyle name="Ezres 3" xfId="5"/>
    <cellStyle name="Hivatkozás" xfId="1" builtinId="8"/>
    <cellStyle name="Hivatkozás 2" xfId="6"/>
    <cellStyle name="Hivatkozás 3" xfId="7"/>
    <cellStyle name="Normál" xfId="0" builtinId="0"/>
    <cellStyle name="Normál 2" xfId="2"/>
    <cellStyle name="Normál 2 2" xfId="8"/>
    <cellStyle name="Normál 2 2 2" xfId="9"/>
    <cellStyle name="Normál 2 3" xfId="10"/>
    <cellStyle name="Normál 3" xfId="11"/>
    <cellStyle name="Normál 4" xfId="12"/>
    <cellStyle name="Normál 5" xfId="13"/>
    <cellStyle name="Normál 6" xfId="14"/>
    <cellStyle name="Normál 7" xfId="15"/>
    <cellStyle name="Normál 8" xfId="16"/>
    <cellStyle name="Normál 9" xfId="17"/>
    <cellStyle name="Pénznem 2" xfId="18"/>
    <cellStyle name="Standard_Európatarifa 2008" xfId="3"/>
    <cellStyle name="Standard_Európatarifa 2008 3" xfId="19"/>
    <cellStyle name="Százalék 2" xfId="20"/>
    <cellStyle name="Százalék 3" xfId="21"/>
    <cellStyle name="Százalék 4" xfId="22"/>
  </cellStyles>
  <dxfs count="16">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val="0"/>
        <color theme="0" tint="-0.499984740745262"/>
      </font>
    </dxf>
    <dxf>
      <font>
        <b val="0"/>
        <i val="0"/>
        <color theme="0" tint="-0.499984740745262"/>
      </font>
    </dxf>
    <dxf>
      <font>
        <b val="0"/>
        <i val="0"/>
        <color theme="0" tint="-0.499984740745262"/>
      </font>
    </dxf>
    <dxf>
      <font>
        <b val="0"/>
        <i val="0"/>
        <color theme="0" tint="-0.499984740745262"/>
      </font>
    </dxf>
    <dxf>
      <fill>
        <patternFill>
          <bgColor rgb="FFFF0000"/>
        </patternFill>
      </fill>
    </dxf>
    <dxf>
      <font>
        <color theme="0"/>
      </font>
    </dxf>
    <dxf>
      <font>
        <color theme="0"/>
      </font>
    </dxf>
    <dxf>
      <font>
        <color theme="0"/>
      </font>
    </dxf>
    <dxf>
      <font>
        <color theme="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Style="combo" dx="16" fmlaLink="$AD$4" fmlaRange="$AD$2:$AD$3" noThreeD="1" sel="2" val="0"/>
</file>

<file path=xl/ctrlProps/ctrlProp2.xml><?xml version="1.0" encoding="utf-8"?>
<formControlPr xmlns="http://schemas.microsoft.com/office/spreadsheetml/2009/9/main" objectType="Drop" dropLines="5" dropStyle="combo" dx="16" fmlaLink="$AE$16" fmlaRange="$AE$11:$AE$15"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17</xdr:col>
      <xdr:colOff>34923</xdr:colOff>
      <xdr:row>252</xdr:row>
      <xdr:rowOff>3179</xdr:rowOff>
    </xdr:from>
    <xdr:to>
      <xdr:col>41</xdr:col>
      <xdr:colOff>297122</xdr:colOff>
      <xdr:row>256</xdr:row>
      <xdr:rowOff>82527</xdr:rowOff>
    </xdr:to>
    <xdr:pic>
      <xdr:nvPicPr>
        <xdr:cNvPr id="12" name="Picture 6">
          <a:extLst>
            <a:ext uri="{FF2B5EF4-FFF2-40B4-BE49-F238E27FC236}">
              <a16:creationId xmlns:a16="http://schemas.microsoft.com/office/drawing/2014/main" xmlns="" id="{00000000-0008-0000-00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25898" y="39284279"/>
          <a:ext cx="3624524" cy="631798"/>
        </a:xfrm>
        <a:prstGeom prst="rect">
          <a:avLst/>
        </a:prstGeom>
        <a:noFill/>
        <a:ln w="9525">
          <a:noFill/>
          <a:miter lim="800000"/>
          <a:headEnd/>
          <a:tailEnd/>
        </a:ln>
      </xdr:spPr>
    </xdr:pic>
    <xdr:clientData/>
  </xdr:twoCellAnchor>
  <xdr:twoCellAnchor editAs="oneCell">
    <xdr:from>
      <xdr:col>18</xdr:col>
      <xdr:colOff>415924</xdr:colOff>
      <xdr:row>260</xdr:row>
      <xdr:rowOff>127000</xdr:rowOff>
    </xdr:from>
    <xdr:to>
      <xdr:col>41</xdr:col>
      <xdr:colOff>296410</xdr:colOff>
      <xdr:row>265</xdr:row>
      <xdr:rowOff>83044</xdr:rowOff>
    </xdr:to>
    <xdr:pic>
      <xdr:nvPicPr>
        <xdr:cNvPr id="13" name="Picture 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44999" y="40551100"/>
          <a:ext cx="3204711" cy="660894"/>
        </a:xfrm>
        <a:prstGeom prst="rect">
          <a:avLst/>
        </a:prstGeom>
        <a:noFill/>
        <a:ln w="9525">
          <a:noFill/>
          <a:miter lim="800000"/>
          <a:headEnd/>
          <a:tailEnd/>
        </a:ln>
      </xdr:spPr>
    </xdr:pic>
    <xdr:clientData/>
  </xdr:twoCellAnchor>
  <xdr:twoCellAnchor editAs="oneCell">
    <xdr:from>
      <xdr:col>2</xdr:col>
      <xdr:colOff>246062</xdr:colOff>
      <xdr:row>145</xdr:row>
      <xdr:rowOff>71438</xdr:rowOff>
    </xdr:from>
    <xdr:to>
      <xdr:col>12</xdr:col>
      <xdr:colOff>339726</xdr:colOff>
      <xdr:row>148</xdr:row>
      <xdr:rowOff>98952</xdr:rowOff>
    </xdr:to>
    <xdr:pic>
      <xdr:nvPicPr>
        <xdr:cNvPr id="7" name="Kép 6">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3" cstate="print"/>
        <a:stretch>
          <a:fillRect/>
        </a:stretch>
      </xdr:blipFill>
      <xdr:spPr>
        <a:xfrm>
          <a:off x="492125" y="22312313"/>
          <a:ext cx="2062164" cy="479952"/>
        </a:xfrm>
        <a:prstGeom prst="rect">
          <a:avLst/>
        </a:prstGeom>
      </xdr:spPr>
    </xdr:pic>
    <xdr:clientData/>
  </xdr:twoCellAnchor>
  <xdr:twoCellAnchor editAs="oneCell">
    <xdr:from>
      <xdr:col>2</xdr:col>
      <xdr:colOff>28576</xdr:colOff>
      <xdr:row>259</xdr:row>
      <xdr:rowOff>104774</xdr:rowOff>
    </xdr:from>
    <xdr:to>
      <xdr:col>14</xdr:col>
      <xdr:colOff>385160</xdr:colOff>
      <xdr:row>263</xdr:row>
      <xdr:rowOff>138610</xdr:rowOff>
    </xdr:to>
    <xdr:pic>
      <xdr:nvPicPr>
        <xdr:cNvPr id="9" name="Picture 83" descr="alignleft_c">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74639" y="40070087"/>
          <a:ext cx="2944209" cy="637086"/>
        </a:xfrm>
        <a:prstGeom prst="rect">
          <a:avLst/>
        </a:prstGeom>
        <a:noFill/>
        <a:ln w="9525">
          <a:noFill/>
          <a:miter lim="800000"/>
          <a:headEnd/>
          <a:tailEnd/>
        </a:ln>
      </xdr:spPr>
    </xdr:pic>
    <xdr:clientData/>
  </xdr:twoCellAnchor>
  <xdr:twoCellAnchor editAs="oneCell">
    <xdr:from>
      <xdr:col>2</xdr:col>
      <xdr:colOff>28576</xdr:colOff>
      <xdr:row>250</xdr:row>
      <xdr:rowOff>125411</xdr:rowOff>
    </xdr:from>
    <xdr:to>
      <xdr:col>14</xdr:col>
      <xdr:colOff>385160</xdr:colOff>
      <xdr:row>255</xdr:row>
      <xdr:rowOff>8434</xdr:rowOff>
    </xdr:to>
    <xdr:pic>
      <xdr:nvPicPr>
        <xdr:cNvPr id="10" name="Picture 83" descr="alignleft_c">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74639" y="38796911"/>
          <a:ext cx="2944209" cy="63708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22</xdr:col>
          <xdr:colOff>561975</xdr:colOff>
          <xdr:row>9</xdr:row>
          <xdr:rowOff>85725</xdr:rowOff>
        </xdr:from>
        <xdr:to>
          <xdr:col>27</xdr:col>
          <xdr:colOff>152400</xdr:colOff>
          <xdr:row>11</xdr:row>
          <xdr:rowOff>19050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85725</xdr:rowOff>
        </xdr:from>
        <xdr:to>
          <xdr:col>22</xdr:col>
          <xdr:colOff>523875</xdr:colOff>
          <xdr:row>11</xdr:row>
          <xdr:rowOff>19050</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41</xdr:col>
          <xdr:colOff>9525</xdr:colOff>
          <xdr:row>7</xdr:row>
          <xdr:rowOff>9525</xdr:rowOff>
        </xdr:to>
        <xdr:pic>
          <xdr:nvPicPr>
            <xdr:cNvPr id="1153" name="Picture 15">
              <a:extLst>
                <a:ext uri="{FF2B5EF4-FFF2-40B4-BE49-F238E27FC236}">
                  <a16:creationId xmlns:a16="http://schemas.microsoft.com/office/drawing/2014/main" xmlns="" id="{00000000-0008-0000-0000-000081040000}"/>
                </a:ext>
              </a:extLst>
            </xdr:cNvPr>
            <xdr:cNvPicPr>
              <a:picLocks noChangeAspect="1" noChangeArrowheads="1"/>
              <a:extLst>
                <a:ext uri="{84589F7E-364E-4C9E-8A38-B11213B215E9}">
                  <a14:cameraTool cellRange="hivatkozottkep" spid="_x0000_s1226"/>
                </a:ext>
              </a:extLst>
            </xdr:cNvPicPr>
          </xdr:nvPicPr>
          <xdr:blipFill>
            <a:blip xmlns:r="http://schemas.openxmlformats.org/officeDocument/2006/relationships" r:embed="rId5"/>
            <a:srcRect/>
            <a:stretch>
              <a:fillRect/>
            </a:stretch>
          </xdr:blipFill>
          <xdr:spPr bwMode="auto">
            <a:xfrm>
              <a:off x="0" y="0"/>
              <a:ext cx="7410450" cy="9239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irectline.hungary@gw-world.com" TargetMode="External"/><Relationship Id="rId13" Type="http://schemas.openxmlformats.org/officeDocument/2006/relationships/printerSettings" Target="../printerSettings/printerSettings1.bin"/><Relationship Id="rId18" Type="http://schemas.openxmlformats.org/officeDocument/2006/relationships/comments" Target="../comments1.xml"/><Relationship Id="rId3" Type="http://schemas.openxmlformats.org/officeDocument/2006/relationships/hyperlink" Target="tel:+36.24.506.950" TargetMode="External"/><Relationship Id="rId7" Type="http://schemas.openxmlformats.org/officeDocument/2006/relationships/hyperlink" Target="mailto:directline.hungary@gw-world.com" TargetMode="External"/><Relationship Id="rId12" Type="http://schemas.openxmlformats.org/officeDocument/2006/relationships/hyperlink" Target="tel:+36.24.506.950" TargetMode="External"/><Relationship Id="rId17" Type="http://schemas.openxmlformats.org/officeDocument/2006/relationships/ctrlProp" Target="../ctrlProps/ctrlProp2.xml"/><Relationship Id="rId2" Type="http://schemas.openxmlformats.org/officeDocument/2006/relationships/hyperlink" Target="mailto:directline.hungary@gw-world.com" TargetMode="External"/><Relationship Id="rId16" Type="http://schemas.openxmlformats.org/officeDocument/2006/relationships/ctrlProp" Target="../ctrlProps/ctrlProp1.xml"/><Relationship Id="rId1" Type="http://schemas.openxmlformats.org/officeDocument/2006/relationships/hyperlink" Target="mailto:directline.hungary@gw-world.com" TargetMode="External"/><Relationship Id="rId6" Type="http://schemas.openxmlformats.org/officeDocument/2006/relationships/hyperlink" Target="mailto:directline.hungary@gw-world.com" TargetMode="External"/><Relationship Id="rId11" Type="http://schemas.openxmlformats.org/officeDocument/2006/relationships/hyperlink" Target="mailto:directline.hungary@gw-world.com" TargetMode="External"/><Relationship Id="rId5" Type="http://schemas.openxmlformats.org/officeDocument/2006/relationships/hyperlink" Target="mailto:directline.hungary@gw-world.com" TargetMode="External"/><Relationship Id="rId15" Type="http://schemas.openxmlformats.org/officeDocument/2006/relationships/vmlDrawing" Target="../drawings/vmlDrawing1.vml"/><Relationship Id="rId10" Type="http://schemas.openxmlformats.org/officeDocument/2006/relationships/hyperlink" Target="mailto:directline.hungary@gw-world.com" TargetMode="External"/><Relationship Id="rId4" Type="http://schemas.openxmlformats.org/officeDocument/2006/relationships/hyperlink" Target="tel:+36.24.506.950" TargetMode="External"/><Relationship Id="rId9" Type="http://schemas.openxmlformats.org/officeDocument/2006/relationships/hyperlink" Target="mailto:directline.hungary@gw-world.com"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pageSetUpPr fitToPage="1"/>
  </sheetPr>
  <dimension ref="A1:AO284"/>
  <sheetViews>
    <sheetView tabSelected="1" topLeftCell="B2" zoomScaleNormal="100" zoomScaleSheetLayoutView="120" workbookViewId="0">
      <selection activeCell="I24" sqref="I24:K24"/>
    </sheetView>
  </sheetViews>
  <sheetFormatPr defaultColWidth="9.140625" defaultRowHeight="12.75" zeroHeight="1" x14ac:dyDescent="0.2"/>
  <cols>
    <col min="1" max="1" width="3.28515625" hidden="1" customWidth="1"/>
    <col min="2" max="2" width="3.7109375" customWidth="1"/>
    <col min="3" max="3" width="8.7109375" customWidth="1"/>
    <col min="4" max="4" width="0.5703125" customWidth="1"/>
    <col min="5" max="5" width="2.7109375" customWidth="1"/>
    <col min="6" max="6" width="0.5703125" customWidth="1"/>
    <col min="7" max="7" width="6.42578125" customWidth="1"/>
    <col min="8" max="8" width="0.5703125" customWidth="1"/>
    <col min="9" max="9" width="3" customWidth="1"/>
    <col min="10" max="10" width="0.5703125" customWidth="1"/>
    <col min="11" max="11" width="5.7109375" customWidth="1"/>
    <col min="12" max="12" width="0.5703125" customWidth="1"/>
    <col min="13" max="13" width="8.7109375" customWidth="1"/>
    <col min="14" max="14" width="0.5703125" customWidth="1"/>
    <col min="15" max="15" width="8.7109375" customWidth="1"/>
    <col min="16" max="16" width="0.7109375" customWidth="1"/>
    <col min="17" max="17" width="8.7109375" customWidth="1"/>
    <col min="18" max="18" width="0.5703125" customWidth="1"/>
    <col min="19" max="19" width="8.7109375" style="56" customWidth="1"/>
    <col min="20" max="20" width="0.7109375" style="56" customWidth="1"/>
    <col min="21" max="21" width="8.7109375" customWidth="1"/>
    <col min="22" max="22" width="0.5703125" customWidth="1"/>
    <col min="23" max="23" width="8.7109375" customWidth="1"/>
    <col min="24" max="24" width="0.7109375" customWidth="1"/>
    <col min="25" max="25" width="8.7109375" customWidth="1"/>
    <col min="26" max="26" width="0.5703125" customWidth="1"/>
    <col min="27" max="27" width="8.7109375" customWidth="1"/>
    <col min="28" max="28" width="3.7109375" customWidth="1"/>
    <col min="29" max="30" width="8.7109375" style="73" hidden="1" customWidth="1"/>
    <col min="31" max="31" width="11" style="73" hidden="1" customWidth="1"/>
    <col min="32" max="32" width="12.140625" style="73" hidden="1" customWidth="1"/>
    <col min="33" max="37" width="9.140625" style="73" hidden="1" customWidth="1"/>
    <col min="38" max="39" width="9.140625" style="68" hidden="1" customWidth="1"/>
    <col min="40" max="41" width="9.140625" style="71" hidden="1" customWidth="1"/>
    <col min="42" max="62" width="9.140625" style="71" customWidth="1"/>
    <col min="63" max="16384" width="9.140625" style="71"/>
  </cols>
  <sheetData>
    <row r="1" spans="1:39" ht="10.5" hidden="1" customHeight="1" x14ac:dyDescent="0.2">
      <c r="A1">
        <f>IF(AD4=2,26,0)</f>
        <v>26</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row>
    <row r="2" spans="1:39" ht="12" customHeight="1" x14ac:dyDescent="0.2">
      <c r="A2">
        <v>2</v>
      </c>
      <c r="B2" s="1"/>
      <c r="C2" s="2"/>
      <c r="D2" s="2"/>
      <c r="E2" s="2"/>
      <c r="F2" s="2"/>
      <c r="G2" s="2"/>
      <c r="H2" s="2"/>
      <c r="I2" s="2"/>
      <c r="J2" s="2"/>
      <c r="K2" s="2"/>
      <c r="L2" s="2"/>
      <c r="M2" s="2"/>
      <c r="N2" s="2"/>
      <c r="O2" s="2"/>
      <c r="P2" s="2"/>
      <c r="Q2" s="2"/>
      <c r="R2" s="2"/>
      <c r="S2" s="3"/>
      <c r="T2" s="3"/>
      <c r="U2" s="3"/>
      <c r="V2" s="3"/>
      <c r="W2" s="3"/>
      <c r="X2" s="4"/>
      <c r="Y2" s="2"/>
      <c r="Z2" s="2"/>
      <c r="AA2" s="2"/>
      <c r="AB2" s="2"/>
      <c r="AD2" s="68" t="s">
        <v>135</v>
      </c>
      <c r="AE2" s="68"/>
      <c r="AF2" s="68"/>
      <c r="AG2" s="68"/>
      <c r="AH2" s="68"/>
      <c r="AI2" s="68"/>
      <c r="AJ2" s="68"/>
    </row>
    <row r="3" spans="1:39" ht="12" customHeight="1" x14ac:dyDescent="0.2">
      <c r="A3">
        <v>3</v>
      </c>
      <c r="B3" s="1"/>
      <c r="C3" s="2"/>
      <c r="D3" s="2"/>
      <c r="E3" s="2"/>
      <c r="F3" s="2"/>
      <c r="G3" s="2"/>
      <c r="H3" s="2"/>
      <c r="I3" s="2"/>
      <c r="J3" s="2"/>
      <c r="K3" s="2"/>
      <c r="L3" s="2"/>
      <c r="M3" s="2"/>
      <c r="N3" s="2"/>
      <c r="O3" s="2"/>
      <c r="P3" s="2"/>
      <c r="Q3" s="2"/>
      <c r="R3" s="2"/>
      <c r="S3" s="3"/>
      <c r="T3" s="3"/>
      <c r="U3" s="3"/>
      <c r="V3" s="3"/>
      <c r="W3" s="3"/>
      <c r="X3" s="5"/>
      <c r="Y3" s="2"/>
      <c r="Z3" s="2"/>
      <c r="AA3" s="2"/>
      <c r="AB3" s="2"/>
      <c r="AD3" s="68" t="s">
        <v>136</v>
      </c>
      <c r="AE3" s="80" t="s">
        <v>174</v>
      </c>
      <c r="AF3" s="80" t="s">
        <v>174</v>
      </c>
      <c r="AG3" s="80" t="s">
        <v>174</v>
      </c>
      <c r="AH3" s="80"/>
      <c r="AI3" s="68"/>
      <c r="AJ3" s="68"/>
    </row>
    <row r="4" spans="1:39" ht="12" customHeight="1" x14ac:dyDescent="0.2">
      <c r="A4">
        <v>4</v>
      </c>
      <c r="B4" s="1"/>
      <c r="C4" s="2"/>
      <c r="D4" s="2"/>
      <c r="E4" s="2"/>
      <c r="F4" s="2"/>
      <c r="G4" s="2"/>
      <c r="H4" s="2"/>
      <c r="I4" s="2"/>
      <c r="J4" s="2"/>
      <c r="K4" s="2"/>
      <c r="L4" s="2"/>
      <c r="M4" s="2"/>
      <c r="N4" s="2"/>
      <c r="O4" s="2"/>
      <c r="P4" s="2"/>
      <c r="Q4" s="2"/>
      <c r="R4" s="2"/>
      <c r="S4" s="3"/>
      <c r="T4" s="3"/>
      <c r="U4" s="3"/>
      <c r="V4" s="3"/>
      <c r="W4" s="3"/>
      <c r="X4" s="5"/>
      <c r="Y4" s="2"/>
      <c r="Z4" s="2"/>
      <c r="AA4" s="2"/>
      <c r="AB4" s="2"/>
      <c r="AD4" s="81">
        <v>2</v>
      </c>
      <c r="AE4" s="80" t="s">
        <v>125</v>
      </c>
      <c r="AF4" s="80" t="s">
        <v>125</v>
      </c>
      <c r="AG4" s="80" t="s">
        <v>1</v>
      </c>
      <c r="AH4" s="80"/>
      <c r="AI4" s="68"/>
      <c r="AJ4" s="68"/>
    </row>
    <row r="5" spans="1:39" ht="12" customHeight="1" x14ac:dyDescent="0.2">
      <c r="A5">
        <v>5</v>
      </c>
      <c r="B5" s="1"/>
      <c r="C5" s="2"/>
      <c r="D5" s="2"/>
      <c r="E5" s="2"/>
      <c r="F5" s="2"/>
      <c r="G5" s="2"/>
      <c r="H5" s="2"/>
      <c r="I5" s="2"/>
      <c r="J5" s="2"/>
      <c r="K5" s="2"/>
      <c r="L5" s="2"/>
      <c r="M5" s="2"/>
      <c r="N5" s="2"/>
      <c r="O5" s="2"/>
      <c r="P5" s="2"/>
      <c r="Q5" s="2"/>
      <c r="R5" s="2"/>
      <c r="S5" s="3"/>
      <c r="T5" s="3"/>
      <c r="U5" s="2"/>
      <c r="V5" s="2"/>
      <c r="W5" s="3"/>
      <c r="X5" s="4"/>
      <c r="Y5" s="2"/>
      <c r="Z5" s="2"/>
      <c r="AA5" s="2"/>
      <c r="AB5" s="2"/>
      <c r="AD5" s="68"/>
      <c r="AE5" s="82" t="s">
        <v>2</v>
      </c>
      <c r="AF5" s="82" t="s">
        <v>2</v>
      </c>
      <c r="AG5" s="82" t="s">
        <v>2</v>
      </c>
      <c r="AH5" s="82"/>
      <c r="AI5" s="68"/>
      <c r="AJ5" s="68"/>
    </row>
    <row r="6" spans="1:39" ht="12" customHeight="1" x14ac:dyDescent="0.2">
      <c r="A6">
        <v>6</v>
      </c>
      <c r="B6" s="1"/>
      <c r="C6" s="2"/>
      <c r="D6" s="2"/>
      <c r="E6" s="2"/>
      <c r="F6" s="2"/>
      <c r="G6" s="2"/>
      <c r="H6" s="2"/>
      <c r="I6" s="2"/>
      <c r="J6" s="2"/>
      <c r="K6" s="2"/>
      <c r="L6" s="2"/>
      <c r="M6" s="2"/>
      <c r="N6" s="2"/>
      <c r="O6" s="2"/>
      <c r="P6" s="2"/>
      <c r="Q6" s="2"/>
      <c r="R6" s="2"/>
      <c r="S6" s="3"/>
      <c r="T6" s="3"/>
      <c r="U6" s="2"/>
      <c r="V6" s="2"/>
      <c r="W6" s="2"/>
      <c r="X6" s="2"/>
      <c r="Y6" s="2"/>
      <c r="Z6" s="2"/>
      <c r="AA6" s="2"/>
      <c r="AB6" s="2"/>
      <c r="AD6" s="68"/>
      <c r="AE6" s="68"/>
      <c r="AF6" s="68"/>
      <c r="AG6" s="68"/>
      <c r="AH6" s="68"/>
      <c r="AI6" s="68"/>
      <c r="AJ6" s="68"/>
    </row>
    <row r="7" spans="1:39" ht="12" customHeight="1" x14ac:dyDescent="0.2">
      <c r="A7">
        <v>7</v>
      </c>
      <c r="B7" s="1"/>
      <c r="C7" s="2"/>
      <c r="D7" s="2"/>
      <c r="E7" s="2"/>
      <c r="F7" s="2"/>
      <c r="G7" s="2"/>
      <c r="H7" s="2"/>
      <c r="I7" s="2"/>
      <c r="J7" s="2"/>
      <c r="K7" s="2"/>
      <c r="L7" s="2"/>
      <c r="M7" s="2"/>
      <c r="N7" s="2"/>
      <c r="O7" s="2"/>
      <c r="P7" s="2"/>
      <c r="Q7" s="2"/>
      <c r="R7" s="2"/>
      <c r="S7" s="3"/>
      <c r="T7" s="3"/>
      <c r="U7" s="2"/>
      <c r="V7" s="2"/>
      <c r="W7" s="2"/>
      <c r="X7" s="2"/>
      <c r="Y7" s="2"/>
      <c r="Z7" s="2"/>
      <c r="AA7" s="2"/>
      <c r="AB7" s="2"/>
      <c r="AD7" s="68"/>
      <c r="AE7" s="83" t="s">
        <v>122</v>
      </c>
      <c r="AF7" s="68"/>
      <c r="AG7" s="68"/>
      <c r="AH7" s="68"/>
      <c r="AI7" s="68"/>
      <c r="AJ7" s="68"/>
    </row>
    <row r="8" spans="1:39" ht="8.25" customHeight="1" x14ac:dyDescent="0.2">
      <c r="A8">
        <v>8</v>
      </c>
      <c r="B8" s="1"/>
      <c r="C8" s="1"/>
      <c r="D8" s="1"/>
      <c r="E8" s="1"/>
      <c r="F8" s="1"/>
      <c r="G8" s="1"/>
      <c r="H8" s="1"/>
      <c r="I8" s="1"/>
      <c r="J8" s="1"/>
      <c r="K8" s="1"/>
      <c r="L8" s="1"/>
      <c r="M8" s="1"/>
      <c r="N8" s="1"/>
      <c r="O8" s="1"/>
      <c r="P8" s="1"/>
      <c r="Q8" s="1"/>
      <c r="R8" s="1"/>
      <c r="S8" s="6"/>
      <c r="T8" s="6"/>
      <c r="U8" s="1"/>
      <c r="V8" s="1"/>
      <c r="W8" s="1"/>
      <c r="X8" s="1"/>
      <c r="Y8" s="1"/>
      <c r="Z8" s="1"/>
      <c r="AA8" s="1"/>
      <c r="AB8" s="1"/>
      <c r="AD8" s="68"/>
      <c r="AE8" s="83" t="s">
        <v>123</v>
      </c>
      <c r="AF8" s="68"/>
      <c r="AG8" s="68"/>
      <c r="AH8" s="68"/>
      <c r="AI8" s="68"/>
      <c r="AJ8" s="68"/>
    </row>
    <row r="9" spans="1:39" ht="15.75" x14ac:dyDescent="0.25">
      <c r="A9">
        <v>9</v>
      </c>
      <c r="B9" s="1"/>
      <c r="C9" s="215" t="str">
        <f>INDEX(Settings!$A$1:$BB$100,$A9,C$1+$A$1)</f>
        <v>Szállítmányozási megbízás</v>
      </c>
      <c r="D9" s="215"/>
      <c r="E9" s="215"/>
      <c r="F9" s="215"/>
      <c r="G9" s="215"/>
      <c r="H9" s="215"/>
      <c r="I9" s="215"/>
      <c r="J9" s="215"/>
      <c r="K9" s="215"/>
      <c r="L9" s="215"/>
      <c r="M9" s="215"/>
      <c r="N9" s="215"/>
      <c r="O9" s="215"/>
      <c r="P9" s="215"/>
      <c r="Q9" s="215"/>
      <c r="R9" s="215"/>
      <c r="S9" s="215"/>
      <c r="T9" s="215"/>
      <c r="U9" s="215"/>
      <c r="V9" s="215"/>
      <c r="W9" s="215"/>
      <c r="X9" s="215"/>
      <c r="Y9" s="215"/>
      <c r="Z9" s="215"/>
      <c r="AA9" s="215"/>
      <c r="AB9" s="1"/>
      <c r="AD9" s="68"/>
      <c r="AE9" s="83" t="s">
        <v>124</v>
      </c>
      <c r="AF9" s="68"/>
      <c r="AG9" s="68"/>
      <c r="AH9" s="68"/>
      <c r="AI9" s="68"/>
      <c r="AJ9" s="68"/>
    </row>
    <row r="10" spans="1:39" ht="8.25" customHeight="1" x14ac:dyDescent="0.25">
      <c r="A10">
        <v>10</v>
      </c>
      <c r="B10" s="1"/>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1"/>
      <c r="AD10" s="68"/>
      <c r="AE10" s="68"/>
      <c r="AF10" s="68"/>
      <c r="AG10" s="68"/>
      <c r="AH10" s="68"/>
      <c r="AI10" s="68"/>
      <c r="AJ10" s="68"/>
    </row>
    <row r="11" spans="1:39" x14ac:dyDescent="0.2">
      <c r="A11">
        <v>12</v>
      </c>
      <c r="B11" s="1"/>
      <c r="C11" s="9" t="str">
        <f>INDEX(Settings!$A$1:$BB$100,$A11,C$1+$A$1)</f>
        <v>Szolgáltatás</v>
      </c>
      <c r="D11" s="7"/>
      <c r="E11" s="1"/>
      <c r="F11" s="1"/>
      <c r="G11" s="1"/>
      <c r="H11" s="1"/>
      <c r="I11" s="1"/>
      <c r="J11" s="1"/>
      <c r="K11" s="67"/>
      <c r="L11" s="1"/>
      <c r="M11" s="1"/>
      <c r="N11" s="1"/>
      <c r="O11" s="8"/>
      <c r="P11" s="8"/>
      <c r="Q11" s="1"/>
      <c r="R11" s="1"/>
      <c r="S11" s="6"/>
      <c r="T11" s="6"/>
      <c r="U11" s="1"/>
      <c r="V11" s="1"/>
      <c r="W11" s="1"/>
      <c r="X11" s="1"/>
      <c r="Y11" s="1"/>
      <c r="Z11" s="1"/>
      <c r="AA11" s="1"/>
      <c r="AB11" s="1"/>
      <c r="AD11" s="68"/>
      <c r="AE11" s="68" t="s">
        <v>140</v>
      </c>
      <c r="AF11" s="68">
        <v>1</v>
      </c>
      <c r="AG11" s="68"/>
      <c r="AH11" s="68"/>
      <c r="AI11" s="68"/>
      <c r="AJ11" s="68"/>
    </row>
    <row r="12" spans="1:39" s="85" customFormat="1" ht="3.95" customHeight="1" x14ac:dyDescent="0.2">
      <c r="A12">
        <v>13</v>
      </c>
      <c r="B12" s="13"/>
      <c r="C12" s="14"/>
      <c r="D12" s="14"/>
      <c r="E12" s="15"/>
      <c r="F12" s="15"/>
      <c r="G12" s="15"/>
      <c r="H12" s="15"/>
      <c r="I12" s="15"/>
      <c r="J12" s="15"/>
      <c r="K12" s="15"/>
      <c r="L12" s="15"/>
      <c r="M12" s="15"/>
      <c r="N12" s="15"/>
      <c r="O12" s="15"/>
      <c r="P12" s="15"/>
      <c r="Q12" s="15"/>
      <c r="R12" s="15"/>
      <c r="S12" s="15"/>
      <c r="T12" s="15"/>
      <c r="U12" s="15"/>
      <c r="V12" s="15"/>
      <c r="W12" s="15"/>
      <c r="X12" s="15"/>
      <c r="Y12" s="15"/>
      <c r="Z12" s="15"/>
      <c r="AA12" s="15"/>
      <c r="AB12" s="13"/>
      <c r="AC12" s="74"/>
      <c r="AD12" s="69"/>
      <c r="AE12" s="69" t="s">
        <v>141</v>
      </c>
      <c r="AF12" s="69">
        <v>1</v>
      </c>
      <c r="AG12" s="69"/>
      <c r="AH12" s="69"/>
      <c r="AI12" s="69"/>
      <c r="AJ12" s="69"/>
      <c r="AK12" s="74"/>
      <c r="AL12" s="69"/>
      <c r="AM12" s="69"/>
    </row>
    <row r="13" spans="1:39" s="85" customFormat="1" ht="3.95" customHeight="1" x14ac:dyDescent="0.2">
      <c r="A13">
        <v>14</v>
      </c>
      <c r="B13" s="13"/>
      <c r="C13" s="17"/>
      <c r="D13" s="17"/>
      <c r="E13" s="18"/>
      <c r="F13" s="18"/>
      <c r="G13" s="18"/>
      <c r="H13" s="18"/>
      <c r="I13" s="18"/>
      <c r="J13" s="18"/>
      <c r="K13" s="18"/>
      <c r="L13" s="18"/>
      <c r="M13" s="18"/>
      <c r="N13" s="18"/>
      <c r="O13" s="18"/>
      <c r="P13" s="18"/>
      <c r="Q13" s="18"/>
      <c r="R13" s="18"/>
      <c r="S13" s="18"/>
      <c r="T13" s="18"/>
      <c r="U13" s="18"/>
      <c r="V13" s="18"/>
      <c r="W13" s="18"/>
      <c r="X13" s="18"/>
      <c r="Y13" s="18"/>
      <c r="Z13" s="18"/>
      <c r="AA13" s="18"/>
      <c r="AB13" s="13"/>
      <c r="AC13" s="74"/>
      <c r="AD13" s="69"/>
      <c r="AE13" s="69" t="s">
        <v>138</v>
      </c>
      <c r="AF13" s="69">
        <v>1</v>
      </c>
      <c r="AG13" s="69"/>
      <c r="AH13" s="69"/>
      <c r="AI13" s="69"/>
      <c r="AJ13" s="69"/>
      <c r="AK13" s="74"/>
      <c r="AL13" s="69"/>
      <c r="AM13" s="69"/>
    </row>
    <row r="14" spans="1:39" x14ac:dyDescent="0.2">
      <c r="A14">
        <v>15</v>
      </c>
      <c r="B14" s="10"/>
      <c r="C14" s="7" t="str">
        <f>INDEX(Settings!$A$1:$BB$100,$A14,C$1+$A$1)</f>
        <v>Költségviselő</v>
      </c>
      <c r="D14" s="7"/>
      <c r="E14" s="11"/>
      <c r="F14" s="11"/>
      <c r="G14" s="11"/>
      <c r="H14" s="11"/>
      <c r="I14" s="19"/>
      <c r="J14" s="19"/>
      <c r="K14" s="19"/>
      <c r="L14" s="19"/>
      <c r="M14" s="19"/>
      <c r="N14" s="19"/>
      <c r="O14" s="11"/>
      <c r="P14" s="11"/>
      <c r="Q14" s="11"/>
      <c r="R14" s="11"/>
      <c r="S14" s="11"/>
      <c r="T14" s="11"/>
      <c r="U14" s="12"/>
      <c r="V14" s="12"/>
      <c r="W14" s="1"/>
      <c r="X14" s="1"/>
      <c r="Y14" s="12"/>
      <c r="Z14" s="12"/>
      <c r="AA14" s="1"/>
      <c r="AB14" s="10"/>
      <c r="AD14" s="68"/>
      <c r="AE14" s="68" t="s">
        <v>142</v>
      </c>
      <c r="AF14" s="68">
        <v>3</v>
      </c>
      <c r="AG14" s="68"/>
      <c r="AH14" s="68"/>
      <c r="AI14" s="68"/>
      <c r="AJ14" s="68"/>
    </row>
    <row r="15" spans="1:39" ht="12" customHeight="1" x14ac:dyDescent="0.2">
      <c r="A15">
        <v>16</v>
      </c>
      <c r="B15" s="10"/>
      <c r="C15" s="195" t="str">
        <f>INDEX(Settings!$A$1:$BB$100,$A15,C$1+$A$1)</f>
        <v xml:space="preserve">                  Név                Ország  Irsz.                 Város</v>
      </c>
      <c r="D15" s="195"/>
      <c r="E15" s="195"/>
      <c r="F15" s="195"/>
      <c r="G15" s="195"/>
      <c r="H15" s="195"/>
      <c r="I15" s="195"/>
      <c r="J15" s="195"/>
      <c r="K15" s="195"/>
      <c r="L15" s="195"/>
      <c r="M15" s="195"/>
      <c r="N15" s="195"/>
      <c r="O15" s="195"/>
      <c r="P15" s="20"/>
      <c r="Q15" s="193" t="str">
        <f>INDEX(Settings!$A$1:$BB$100,$A15,Q$1+$A$1)</f>
        <v>Utca, házszám</v>
      </c>
      <c r="R15" s="193"/>
      <c r="S15" s="193"/>
      <c r="T15" s="20"/>
      <c r="U15" s="193" t="str">
        <f>INDEX(Settings!$A$1:$BB$100,$A15,U$1+$A$1)</f>
        <v>Kapcsolattartó</v>
      </c>
      <c r="V15" s="193"/>
      <c r="W15" s="193"/>
      <c r="X15" s="20"/>
      <c r="Y15" s="193" t="str">
        <f>INDEX(Settings!$A$1:$BB$100,$A15,Y$1+$A$1)</f>
        <v>Elérhetőség</v>
      </c>
      <c r="Z15" s="193"/>
      <c r="AA15" s="193"/>
      <c r="AB15" s="10"/>
      <c r="AD15" s="68"/>
      <c r="AE15" s="68"/>
      <c r="AF15" s="68"/>
      <c r="AG15" s="68"/>
      <c r="AH15" s="68"/>
      <c r="AI15" s="68"/>
      <c r="AJ15" s="68"/>
    </row>
    <row r="16" spans="1:39" ht="37.5" customHeight="1" x14ac:dyDescent="0.2">
      <c r="A16">
        <v>17</v>
      </c>
      <c r="B16" s="10"/>
      <c r="C16" s="216"/>
      <c r="D16" s="217"/>
      <c r="E16" s="217"/>
      <c r="F16" s="217"/>
      <c r="G16" s="218"/>
      <c r="H16" s="21"/>
      <c r="I16" s="161" t="s">
        <v>10</v>
      </c>
      <c r="J16" s="21"/>
      <c r="K16" s="23"/>
      <c r="L16" s="21"/>
      <c r="M16" s="189"/>
      <c r="N16" s="190"/>
      <c r="O16" s="191"/>
      <c r="P16" s="162"/>
      <c r="Q16" s="189"/>
      <c r="R16" s="190"/>
      <c r="S16" s="191"/>
      <c r="T16" s="162"/>
      <c r="U16" s="189"/>
      <c r="V16" s="190"/>
      <c r="W16" s="191"/>
      <c r="X16" s="162"/>
      <c r="Y16" s="189"/>
      <c r="Z16" s="190"/>
      <c r="AA16" s="191"/>
      <c r="AB16" s="10"/>
      <c r="AD16" s="68"/>
      <c r="AE16" s="81">
        <v>1</v>
      </c>
      <c r="AF16" s="68">
        <f>INDEX(AF11:AF15,AE16)</f>
        <v>1</v>
      </c>
      <c r="AG16" s="68" t="b">
        <f>AE16=4</f>
        <v>0</v>
      </c>
      <c r="AH16" s="68"/>
      <c r="AI16" s="68"/>
      <c r="AJ16" s="68"/>
    </row>
    <row r="17" spans="1:39" ht="3.95" customHeight="1" x14ac:dyDescent="0.2">
      <c r="A17">
        <v>18</v>
      </c>
      <c r="B17" s="10"/>
      <c r="C17" s="7"/>
      <c r="D17" s="7"/>
      <c r="E17" s="11"/>
      <c r="F17" s="11"/>
      <c r="G17" s="11"/>
      <c r="H17" s="11"/>
      <c r="I17" s="19"/>
      <c r="J17" s="19"/>
      <c r="K17" s="19"/>
      <c r="L17" s="19"/>
      <c r="M17" s="19"/>
      <c r="N17" s="19"/>
      <c r="O17" s="11"/>
      <c r="P17" s="11"/>
      <c r="Q17" s="11"/>
      <c r="R17" s="11"/>
      <c r="S17" s="11"/>
      <c r="T17" s="11"/>
      <c r="U17" s="12"/>
      <c r="V17" s="12"/>
      <c r="W17" s="1"/>
      <c r="X17" s="1"/>
      <c r="Y17" s="12"/>
      <c r="Z17" s="12"/>
      <c r="AA17" s="1"/>
      <c r="AB17" s="10"/>
      <c r="AD17" s="68"/>
      <c r="AE17" s="68"/>
      <c r="AF17" s="68"/>
      <c r="AG17" s="68"/>
      <c r="AH17" s="68"/>
      <c r="AI17" s="68"/>
      <c r="AJ17" s="68"/>
    </row>
    <row r="18" spans="1:39" ht="12.75" customHeight="1" x14ac:dyDescent="0.2">
      <c r="A18">
        <v>19</v>
      </c>
      <c r="B18" s="10"/>
      <c r="C18" s="7" t="str">
        <f>INDEX(Settings!$A$1:$BB$100,$A18,C$1+$A$1)</f>
        <v>Szállítás időadatai</v>
      </c>
      <c r="D18" s="7"/>
      <c r="E18" s="11"/>
      <c r="F18" s="11"/>
      <c r="G18" s="11"/>
      <c r="H18" s="11"/>
      <c r="I18" s="19"/>
      <c r="J18" s="19"/>
      <c r="K18" s="19"/>
      <c r="L18" s="19"/>
      <c r="M18" s="19"/>
      <c r="N18" s="19"/>
      <c r="O18" s="11"/>
      <c r="P18" s="11"/>
      <c r="Q18" s="11"/>
      <c r="R18" s="11"/>
      <c r="S18" s="11"/>
      <c r="T18" s="11"/>
      <c r="U18" s="12"/>
      <c r="V18" s="12"/>
      <c r="W18" s="144"/>
      <c r="X18" s="144"/>
      <c r="Y18" s="203" t="str">
        <f>INDEX(Settings!$A$1:$BB$100,$A18,Y$1+$A$1)</f>
        <v>Gyűjtőszállítás esetén az alapszolgáltatás: 08:00 - 17:00, felár ellenében bizonyos régiókban vállalunk 9, 10, 12 és 16 óráig történő garantált kiszállítást!</v>
      </c>
      <c r="Z18" s="203"/>
      <c r="AA18" s="203"/>
      <c r="AB18" s="203"/>
      <c r="AD18" s="68"/>
      <c r="AE18" s="68"/>
      <c r="AF18" s="68"/>
      <c r="AG18" s="68"/>
      <c r="AH18" s="68"/>
      <c r="AI18" s="68"/>
      <c r="AJ18" s="68"/>
    </row>
    <row r="19" spans="1:39" ht="13.5" customHeight="1" x14ac:dyDescent="0.2">
      <c r="A19">
        <v>20</v>
      </c>
      <c r="B19" s="10"/>
      <c r="C19" s="196" t="str">
        <f>INDEX(Settings!$A$1:$BB$100,$A19,C$1+$A$1)</f>
        <v>Árufelvétel napja</v>
      </c>
      <c r="D19" s="196"/>
      <c r="E19" s="196"/>
      <c r="F19" s="196"/>
      <c r="G19" s="196"/>
      <c r="H19" s="24"/>
      <c r="I19" s="193" t="str">
        <f>INDEX(Settings!$A$1:$BB$100,$A19,I$1+$A$1)</f>
        <v>Árufelvétel időpontja</v>
      </c>
      <c r="J19" s="193"/>
      <c r="K19" s="193"/>
      <c r="L19" s="193"/>
      <c r="M19" s="193"/>
      <c r="N19" s="24"/>
      <c r="O19" s="193" t="str">
        <f>INDEX(Settings!$A$1:$BB$100,$A19,O$1+$A$1)</f>
        <v>Kiszállítás napja</v>
      </c>
      <c r="P19" s="193"/>
      <c r="Q19" s="193"/>
      <c r="R19" s="24"/>
      <c r="S19" s="193" t="str">
        <f>INDEX(Settings!$A$1:$BB$100,$A19,S$1+$A$1)</f>
        <v>Kiszállítás időpontja</v>
      </c>
      <c r="T19" s="193"/>
      <c r="U19" s="193"/>
      <c r="V19" s="204" t="str">
        <f>INDEX(Settings!$A$1:$BB$100,$A19,V$1+$A$1)</f>
        <v>Garancia?</v>
      </c>
      <c r="W19" s="204"/>
      <c r="X19" s="204"/>
      <c r="Y19" s="203"/>
      <c r="Z19" s="203"/>
      <c r="AA19" s="203"/>
      <c r="AB19" s="203"/>
      <c r="AD19" s="68"/>
      <c r="AE19" s="68"/>
      <c r="AF19" s="68"/>
      <c r="AG19" s="68"/>
      <c r="AH19" s="68"/>
      <c r="AI19" s="68"/>
      <c r="AJ19" s="68"/>
    </row>
    <row r="20" spans="1:39" x14ac:dyDescent="0.2">
      <c r="A20">
        <v>21</v>
      </c>
      <c r="B20" s="10"/>
      <c r="C20" s="205"/>
      <c r="D20" s="206"/>
      <c r="E20" s="206"/>
      <c r="F20" s="206"/>
      <c r="G20" s="207"/>
      <c r="H20" s="26"/>
      <c r="I20" s="208"/>
      <c r="J20" s="209"/>
      <c r="K20" s="210"/>
      <c r="L20" s="26"/>
      <c r="M20" s="27"/>
      <c r="N20" s="26"/>
      <c r="O20" s="205"/>
      <c r="P20" s="206"/>
      <c r="Q20" s="207"/>
      <c r="R20" s="26"/>
      <c r="S20" s="27"/>
      <c r="T20" s="26"/>
      <c r="U20" s="27"/>
      <c r="V20" s="28"/>
      <c r="W20" s="163"/>
      <c r="X20" s="144"/>
      <c r="Y20" s="203"/>
      <c r="Z20" s="203"/>
      <c r="AA20" s="203"/>
      <c r="AB20" s="203"/>
      <c r="AD20" s="68" t="s">
        <v>158</v>
      </c>
      <c r="AE20" s="68" t="s">
        <v>134</v>
      </c>
      <c r="AF20" s="68" t="b">
        <f>AND(I29="HU",I33="HU")</f>
        <v>0</v>
      </c>
      <c r="AG20" s="68"/>
      <c r="AH20" s="68"/>
      <c r="AI20" s="68"/>
      <c r="AJ20" s="68"/>
    </row>
    <row r="21" spans="1:39" ht="3.95" customHeight="1" x14ac:dyDescent="0.2">
      <c r="A21">
        <v>22</v>
      </c>
      <c r="B21" s="10"/>
      <c r="C21" s="7"/>
      <c r="D21" s="7"/>
      <c r="E21" s="11"/>
      <c r="F21" s="11"/>
      <c r="G21" s="11"/>
      <c r="H21" s="11"/>
      <c r="I21" s="19"/>
      <c r="J21" s="19"/>
      <c r="K21" s="19"/>
      <c r="L21" s="19"/>
      <c r="M21" s="19"/>
      <c r="N21" s="19"/>
      <c r="O21" s="11"/>
      <c r="P21" s="11"/>
      <c r="Q21" s="11"/>
      <c r="R21" s="11"/>
      <c r="S21" s="211"/>
      <c r="T21" s="211"/>
      <c r="U21" s="211"/>
      <c r="V21" s="12"/>
      <c r="W21" s="144"/>
      <c r="X21" s="144">
        <f>INDEX(Settings!$A$1:$BB$100,$A21,X$1+$A$1)</f>
        <v>0</v>
      </c>
      <c r="Y21" s="203"/>
      <c r="Z21" s="203"/>
      <c r="AA21" s="203"/>
      <c r="AB21" s="203"/>
      <c r="AD21" s="68" t="s">
        <v>152</v>
      </c>
      <c r="AE21" s="68"/>
      <c r="AF21" s="68"/>
      <c r="AG21" s="68"/>
      <c r="AH21" s="68"/>
      <c r="AI21" s="68"/>
      <c r="AJ21" s="68"/>
    </row>
    <row r="22" spans="1:39" x14ac:dyDescent="0.2">
      <c r="A22">
        <v>23</v>
      </c>
      <c r="B22" s="10"/>
      <c r="C22" s="7" t="str">
        <f>INDEX(Settings!$A$1:$BB$100,$A22,C$1+$A$1)</f>
        <v>Ajánlati fuvardíj</v>
      </c>
      <c r="D22" s="7"/>
      <c r="E22" s="11"/>
      <c r="F22" s="11"/>
      <c r="G22" s="11"/>
      <c r="H22" s="11"/>
      <c r="I22" s="19"/>
      <c r="J22" s="19"/>
      <c r="K22" s="19"/>
      <c r="L22" s="19"/>
      <c r="M22" s="19"/>
      <c r="N22" s="19"/>
      <c r="O22" s="11"/>
      <c r="P22" s="11"/>
      <c r="Q22" s="11"/>
      <c r="R22" s="11"/>
      <c r="S22" s="211"/>
      <c r="T22" s="211"/>
      <c r="U22" s="211"/>
      <c r="V22" s="12"/>
      <c r="W22" s="144"/>
      <c r="X22" s="144"/>
      <c r="Y22" s="203"/>
      <c r="Z22" s="203"/>
      <c r="AA22" s="203"/>
      <c r="AB22" s="203"/>
      <c r="AD22" s="68" t="s">
        <v>153</v>
      </c>
      <c r="AE22" s="68"/>
      <c r="AF22" s="68"/>
      <c r="AG22" s="68"/>
      <c r="AH22" s="68"/>
      <c r="AI22" s="68"/>
      <c r="AJ22" s="68"/>
    </row>
    <row r="23" spans="1:39" ht="12.75" customHeight="1" x14ac:dyDescent="0.2">
      <c r="A23">
        <v>24</v>
      </c>
      <c r="B23" s="10"/>
      <c r="C23" s="196" t="str">
        <f>INDEX(Settings!$A$1:$BB$100,$A23,C$1+$A$1)</f>
        <v>Azonosítószám</v>
      </c>
      <c r="D23" s="196">
        <f>INDEX(Settings!$A$1:$BB$100,$A23,D$1+$A$1)</f>
        <v>0</v>
      </c>
      <c r="E23" s="196">
        <f>INDEX(Settings!$A$1:$BB$100,$A23,E$1+$A$1)</f>
        <v>0</v>
      </c>
      <c r="F23" s="196">
        <f>INDEX(Settings!$A$1:$BB$100,$A23,F$1+$A$1)</f>
        <v>0</v>
      </c>
      <c r="G23" s="196">
        <f>INDEX(Settings!$A$1:$BB$100,$A23,G$1+$A$1)</f>
        <v>0</v>
      </c>
      <c r="H23" s="24"/>
      <c r="I23" s="196" t="str">
        <f>INDEX(Settings!$A$1:$BB$100,$A23,I$1+$A$1)</f>
        <v>Fuvardíj</v>
      </c>
      <c r="J23" s="196"/>
      <c r="K23" s="196"/>
      <c r="L23" s="157">
        <f>INDEX(Settings!$A$1:$BB$100,$A23,L$1+$A$1)</f>
        <v>0</v>
      </c>
      <c r="M23" s="156" t="str">
        <f>INDEX(Settings!$A$1:$BB$100,$A23,M$1+$A$1)</f>
        <v>Pénznem</v>
      </c>
      <c r="N23" s="25"/>
      <c r="O23" s="196" t="str">
        <f>INDEX(Settings!$A$1:$BB$100,$A23,O$1+$A$1)</f>
        <v>Fuvarparitás (Incoterms)</v>
      </c>
      <c r="P23" s="196">
        <f>INDEX(Settings!$A$1:$BB$100,$A23,P$1+$A$1)</f>
        <v>0</v>
      </c>
      <c r="Q23" s="196">
        <f>INDEX(Settings!$A$1:$BB$100,$A23,Q$1+$A$1)</f>
        <v>0</v>
      </c>
      <c r="R23" s="25"/>
      <c r="S23" s="193" t="str">
        <f>INDEX(Settings!$A$1:$BB$100,$A23,S$1+$A$1)</f>
        <v>Város</v>
      </c>
      <c r="T23" s="193"/>
      <c r="U23" s="193"/>
      <c r="V23" s="1"/>
      <c r="W23" s="1"/>
      <c r="X23" s="1"/>
      <c r="Y23" s="203"/>
      <c r="Z23" s="203"/>
      <c r="AA23" s="203"/>
      <c r="AB23" s="203"/>
      <c r="AD23" s="68" t="s">
        <v>159</v>
      </c>
      <c r="AE23" s="68"/>
      <c r="AF23" s="68"/>
      <c r="AG23" s="68"/>
      <c r="AH23" s="68"/>
      <c r="AI23" s="68"/>
      <c r="AJ23" s="68"/>
    </row>
    <row r="24" spans="1:39" x14ac:dyDescent="0.2">
      <c r="A24">
        <v>25</v>
      </c>
      <c r="B24" s="10"/>
      <c r="C24" s="197"/>
      <c r="D24" s="198"/>
      <c r="E24" s="198"/>
      <c r="F24" s="198"/>
      <c r="G24" s="199"/>
      <c r="H24" s="26"/>
      <c r="I24" s="212"/>
      <c r="J24" s="213"/>
      <c r="K24" s="214"/>
      <c r="L24" s="26"/>
      <c r="M24" s="163"/>
      <c r="N24" s="26"/>
      <c r="O24" s="200"/>
      <c r="P24" s="201"/>
      <c r="Q24" s="202"/>
      <c r="R24" s="1"/>
      <c r="S24" s="200"/>
      <c r="T24" s="201"/>
      <c r="U24" s="202"/>
      <c r="V24" s="1"/>
      <c r="W24" s="1"/>
      <c r="X24" s="1"/>
      <c r="Y24" s="203"/>
      <c r="Z24" s="203"/>
      <c r="AA24" s="203"/>
      <c r="AB24" s="203"/>
      <c r="AD24" s="68" t="s">
        <v>154</v>
      </c>
      <c r="AE24" s="68" t="s">
        <v>126</v>
      </c>
      <c r="AF24" s="68"/>
      <c r="AG24" s="68"/>
      <c r="AH24" s="68"/>
      <c r="AI24" s="68"/>
      <c r="AJ24" s="68"/>
    </row>
    <row r="25" spans="1:39" s="85" customFormat="1" ht="3.95" customHeight="1" x14ac:dyDescent="0.2">
      <c r="A25">
        <v>26</v>
      </c>
      <c r="B25" s="13"/>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3"/>
      <c r="AC25" s="74"/>
      <c r="AD25" s="69" t="s">
        <v>155</v>
      </c>
      <c r="AE25" s="69" t="s">
        <v>127</v>
      </c>
      <c r="AF25" s="69"/>
      <c r="AG25" s="69"/>
      <c r="AH25" s="69"/>
      <c r="AI25" s="69"/>
      <c r="AJ25" s="69"/>
      <c r="AK25" s="74"/>
      <c r="AL25" s="69"/>
      <c r="AM25" s="69"/>
    </row>
    <row r="26" spans="1:39" s="85" customFormat="1" ht="3.95" customHeight="1" x14ac:dyDescent="0.2">
      <c r="A26">
        <v>27</v>
      </c>
      <c r="B26" s="13"/>
      <c r="C26" s="17"/>
      <c r="D26" s="17"/>
      <c r="E26" s="18"/>
      <c r="F26" s="18"/>
      <c r="G26" s="18"/>
      <c r="H26" s="18"/>
      <c r="I26" s="18"/>
      <c r="J26" s="18"/>
      <c r="K26" s="18"/>
      <c r="L26" s="18"/>
      <c r="M26" s="18"/>
      <c r="N26" s="18"/>
      <c r="O26" s="18"/>
      <c r="P26" s="18"/>
      <c r="Q26" s="18"/>
      <c r="R26" s="18"/>
      <c r="S26" s="18"/>
      <c r="T26" s="18"/>
      <c r="U26" s="18"/>
      <c r="V26" s="18"/>
      <c r="W26" s="18"/>
      <c r="X26" s="18"/>
      <c r="Y26" s="18"/>
      <c r="Z26" s="18"/>
      <c r="AA26" s="18"/>
      <c r="AB26" s="13"/>
      <c r="AC26" s="74"/>
      <c r="AD26" s="69"/>
      <c r="AE26" s="69" t="s">
        <v>128</v>
      </c>
      <c r="AF26" s="69"/>
      <c r="AG26" s="69"/>
      <c r="AH26" s="69"/>
      <c r="AI26" s="69"/>
      <c r="AJ26" s="69"/>
      <c r="AK26" s="74"/>
      <c r="AL26" s="69"/>
      <c r="AM26" s="69"/>
    </row>
    <row r="27" spans="1:39" x14ac:dyDescent="0.2">
      <c r="A27">
        <v>28</v>
      </c>
      <c r="B27" s="10"/>
      <c r="C27" s="7" t="str">
        <f>INDEX(Settings!$A$1:$BB$100,$A27,C$1+$A$1)</f>
        <v>Felvételi cím</v>
      </c>
      <c r="D27" s="7"/>
      <c r="E27" s="11"/>
      <c r="F27" s="11"/>
      <c r="G27" s="11"/>
      <c r="H27" s="11"/>
      <c r="I27" s="19"/>
      <c r="J27" s="19"/>
      <c r="K27" s="19"/>
      <c r="L27" s="19"/>
      <c r="M27" s="19"/>
      <c r="N27" s="19"/>
      <c r="O27" s="11"/>
      <c r="P27" s="11"/>
      <c r="Q27" s="11"/>
      <c r="R27" s="11"/>
      <c r="S27" s="11"/>
      <c r="T27" s="11"/>
      <c r="U27" s="12"/>
      <c r="V27" s="12"/>
      <c r="W27" s="1"/>
      <c r="X27" s="1"/>
      <c r="Y27" s="12"/>
      <c r="Z27" s="12"/>
      <c r="AA27" s="1"/>
      <c r="AB27" s="10"/>
      <c r="AD27" s="68"/>
      <c r="AE27" s="68" t="s">
        <v>129</v>
      </c>
      <c r="AF27" s="68"/>
      <c r="AG27" s="68"/>
      <c r="AH27" s="68"/>
      <c r="AI27" s="68"/>
      <c r="AJ27" s="68"/>
    </row>
    <row r="28" spans="1:39" ht="12" customHeight="1" x14ac:dyDescent="0.2">
      <c r="A28">
        <v>29</v>
      </c>
      <c r="B28" s="10"/>
      <c r="C28" s="195" t="str">
        <f>C15</f>
        <v xml:space="preserve">                  Név                Ország  Irsz.                 Város</v>
      </c>
      <c r="D28" s="195"/>
      <c r="E28" s="195"/>
      <c r="F28" s="195"/>
      <c r="G28" s="195"/>
      <c r="H28" s="195"/>
      <c r="I28" s="195"/>
      <c r="J28" s="195"/>
      <c r="K28" s="195"/>
      <c r="L28" s="195"/>
      <c r="M28" s="195"/>
      <c r="N28" s="195"/>
      <c r="O28" s="195"/>
      <c r="P28" s="20"/>
      <c r="Q28" s="193" t="str">
        <f>Q15</f>
        <v>Utca, házszám</v>
      </c>
      <c r="R28" s="193"/>
      <c r="S28" s="193"/>
      <c r="T28" s="20"/>
      <c r="U28" s="193" t="str">
        <f>U15</f>
        <v>Kapcsolattartó</v>
      </c>
      <c r="V28" s="193"/>
      <c r="W28" s="193"/>
      <c r="X28" s="20"/>
      <c r="Y28" s="193" t="str">
        <f>Y15</f>
        <v>Elérhetőség</v>
      </c>
      <c r="Z28" s="193"/>
      <c r="AA28" s="193"/>
      <c r="AB28" s="10"/>
      <c r="AD28" s="68"/>
      <c r="AE28" s="68" t="s">
        <v>130</v>
      </c>
      <c r="AF28" s="68"/>
      <c r="AG28" s="68"/>
      <c r="AH28" s="68"/>
      <c r="AI28" s="68"/>
      <c r="AJ28" s="68"/>
    </row>
    <row r="29" spans="1:39" ht="37.5" customHeight="1" x14ac:dyDescent="0.2">
      <c r="A29">
        <v>30</v>
      </c>
      <c r="B29" s="10"/>
      <c r="C29" s="189"/>
      <c r="D29" s="190"/>
      <c r="E29" s="190"/>
      <c r="F29" s="190"/>
      <c r="G29" s="191"/>
      <c r="H29" s="162"/>
      <c r="I29" s="161"/>
      <c r="J29" s="21"/>
      <c r="K29" s="23"/>
      <c r="L29" s="21"/>
      <c r="M29" s="192"/>
      <c r="N29" s="192"/>
      <c r="O29" s="192"/>
      <c r="P29" s="162"/>
      <c r="Q29" s="192"/>
      <c r="R29" s="192"/>
      <c r="S29" s="192"/>
      <c r="T29" s="162"/>
      <c r="U29" s="189"/>
      <c r="V29" s="190"/>
      <c r="W29" s="191"/>
      <c r="X29" s="162"/>
      <c r="Y29" s="189"/>
      <c r="Z29" s="190"/>
      <c r="AA29" s="191"/>
      <c r="AB29" s="10"/>
      <c r="AD29" s="68"/>
      <c r="AE29" s="68" t="s">
        <v>24</v>
      </c>
      <c r="AF29" s="68"/>
      <c r="AG29" s="68"/>
      <c r="AH29" s="68"/>
      <c r="AI29" s="68"/>
      <c r="AJ29" s="68"/>
    </row>
    <row r="30" spans="1:39" ht="3.95" customHeight="1" x14ac:dyDescent="0.2">
      <c r="A30">
        <v>31</v>
      </c>
      <c r="B30" s="10"/>
      <c r="C30" s="7"/>
      <c r="D30" s="7"/>
      <c r="E30" s="11"/>
      <c r="F30" s="11"/>
      <c r="G30" s="11"/>
      <c r="H30" s="11"/>
      <c r="I30" s="19"/>
      <c r="J30" s="19"/>
      <c r="K30" s="19"/>
      <c r="L30" s="19"/>
      <c r="M30" s="19"/>
      <c r="N30" s="19"/>
      <c r="O30" s="11"/>
      <c r="P30" s="11"/>
      <c r="Q30" s="11"/>
      <c r="R30" s="11"/>
      <c r="S30" s="11"/>
      <c r="T30" s="11"/>
      <c r="U30" s="12"/>
      <c r="V30" s="12"/>
      <c r="W30" s="1"/>
      <c r="X30" s="1"/>
      <c r="Y30" s="12"/>
      <c r="Z30" s="12"/>
      <c r="AA30" s="1"/>
      <c r="AB30" s="10"/>
      <c r="AD30" s="68"/>
      <c r="AE30" s="68" t="s">
        <v>131</v>
      </c>
      <c r="AF30" s="68"/>
      <c r="AG30" s="68"/>
      <c r="AH30" s="68"/>
      <c r="AI30" s="68"/>
      <c r="AJ30" s="68"/>
    </row>
    <row r="31" spans="1:39" x14ac:dyDescent="0.2">
      <c r="A31">
        <v>32</v>
      </c>
      <c r="B31" s="10"/>
      <c r="C31" s="7" t="str">
        <f>INDEX(Settings!$A$1:$BB$100,$A31,C$1+$A$1)</f>
        <v>Kiszállítási cím</v>
      </c>
      <c r="D31" s="7"/>
      <c r="E31" s="11"/>
      <c r="F31" s="11"/>
      <c r="G31" s="11"/>
      <c r="H31" s="11"/>
      <c r="I31" s="19"/>
      <c r="J31" s="19"/>
      <c r="K31" s="19"/>
      <c r="L31" s="19"/>
      <c r="M31" s="19"/>
      <c r="N31" s="19"/>
      <c r="O31" s="11"/>
      <c r="P31" s="11"/>
      <c r="Q31" s="11"/>
      <c r="R31" s="11"/>
      <c r="S31" s="11"/>
      <c r="T31" s="11"/>
      <c r="U31" s="12"/>
      <c r="V31" s="12"/>
      <c r="W31" s="1"/>
      <c r="X31" s="1"/>
      <c r="Y31" s="12"/>
      <c r="Z31" s="12"/>
      <c r="AA31" s="1"/>
      <c r="AB31" s="10"/>
      <c r="AD31" s="68"/>
      <c r="AE31" s="68"/>
      <c r="AF31" s="68"/>
      <c r="AG31" s="68"/>
      <c r="AH31" s="68"/>
      <c r="AI31" s="68"/>
      <c r="AJ31" s="68"/>
    </row>
    <row r="32" spans="1:39" ht="12" customHeight="1" x14ac:dyDescent="0.2">
      <c r="A32">
        <v>33</v>
      </c>
      <c r="B32" s="10"/>
      <c r="C32" s="195" t="str">
        <f>C28</f>
        <v xml:space="preserve">                  Név                Ország  Irsz.                 Város</v>
      </c>
      <c r="D32" s="195"/>
      <c r="E32" s="195"/>
      <c r="F32" s="195"/>
      <c r="G32" s="195"/>
      <c r="H32" s="195"/>
      <c r="I32" s="195"/>
      <c r="J32" s="195"/>
      <c r="K32" s="195"/>
      <c r="L32" s="195"/>
      <c r="M32" s="195"/>
      <c r="N32" s="195"/>
      <c r="O32" s="195"/>
      <c r="P32" s="20"/>
      <c r="Q32" s="193" t="str">
        <f>Q15</f>
        <v>Utca, házszám</v>
      </c>
      <c r="R32" s="193"/>
      <c r="S32" s="193"/>
      <c r="T32" s="20"/>
      <c r="U32" s="193" t="str">
        <f>U15</f>
        <v>Kapcsolattartó</v>
      </c>
      <c r="V32" s="193"/>
      <c r="W32" s="193"/>
      <c r="X32" s="20"/>
      <c r="Y32" s="193" t="str">
        <f>Y15</f>
        <v>Elérhetőség</v>
      </c>
      <c r="Z32" s="193"/>
      <c r="AA32" s="193"/>
      <c r="AB32" s="10"/>
      <c r="AD32" s="68"/>
      <c r="AE32" s="68"/>
      <c r="AF32" s="68"/>
      <c r="AG32" s="68"/>
      <c r="AH32" s="68"/>
      <c r="AI32" s="68"/>
      <c r="AJ32" s="68"/>
    </row>
    <row r="33" spans="1:39" ht="37.5" customHeight="1" x14ac:dyDescent="0.2">
      <c r="A33">
        <v>34</v>
      </c>
      <c r="B33" s="10"/>
      <c r="C33" s="189"/>
      <c r="D33" s="190"/>
      <c r="E33" s="190"/>
      <c r="F33" s="190"/>
      <c r="G33" s="191"/>
      <c r="H33" s="162"/>
      <c r="I33" s="161"/>
      <c r="J33" s="21"/>
      <c r="K33" s="23"/>
      <c r="L33" s="21"/>
      <c r="M33" s="192"/>
      <c r="N33" s="192"/>
      <c r="O33" s="192"/>
      <c r="P33" s="162"/>
      <c r="Q33" s="192"/>
      <c r="R33" s="192"/>
      <c r="S33" s="192"/>
      <c r="T33" s="162"/>
      <c r="U33" s="192"/>
      <c r="V33" s="192"/>
      <c r="W33" s="192"/>
      <c r="X33" s="162"/>
      <c r="Y33" s="192"/>
      <c r="Z33" s="192"/>
      <c r="AA33" s="192"/>
      <c r="AB33" s="10"/>
      <c r="AD33" s="68"/>
      <c r="AE33" s="68"/>
      <c r="AF33" s="68"/>
      <c r="AG33" s="68"/>
      <c r="AH33" s="68"/>
      <c r="AI33" s="68"/>
      <c r="AJ33" s="68"/>
    </row>
    <row r="34" spans="1:39" s="85" customFormat="1" ht="3.95" customHeight="1" x14ac:dyDescent="0.2">
      <c r="A34">
        <v>35</v>
      </c>
      <c r="B34" s="13"/>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3"/>
      <c r="AC34" s="74"/>
      <c r="AD34" s="69"/>
      <c r="AE34" s="69"/>
      <c r="AF34" s="69"/>
      <c r="AG34" s="69"/>
      <c r="AH34" s="69"/>
      <c r="AI34" s="69"/>
      <c r="AJ34" s="69"/>
      <c r="AK34" s="74"/>
      <c r="AL34" s="69"/>
      <c r="AM34" s="69"/>
    </row>
    <row r="35" spans="1:39" s="85" customFormat="1" ht="3.95" customHeight="1" x14ac:dyDescent="0.2">
      <c r="A35">
        <v>36</v>
      </c>
      <c r="B35" s="13"/>
      <c r="C35" s="17"/>
      <c r="D35" s="17"/>
      <c r="E35" s="18"/>
      <c r="F35" s="18"/>
      <c r="G35" s="18"/>
      <c r="H35" s="18"/>
      <c r="I35" s="18"/>
      <c r="J35" s="18"/>
      <c r="K35" s="18"/>
      <c r="L35" s="18"/>
      <c r="M35" s="18"/>
      <c r="N35" s="18"/>
      <c r="O35" s="18"/>
      <c r="P35" s="18"/>
      <c r="Q35" s="18"/>
      <c r="R35" s="18"/>
      <c r="S35" s="18"/>
      <c r="T35" s="18"/>
      <c r="U35" s="18"/>
      <c r="V35" s="18"/>
      <c r="W35" s="18"/>
      <c r="X35" s="18"/>
      <c r="Y35" s="18"/>
      <c r="Z35" s="18"/>
      <c r="AA35" s="18"/>
      <c r="AB35" s="13"/>
      <c r="AC35" s="74"/>
      <c r="AD35" s="69"/>
      <c r="AE35" s="69"/>
      <c r="AF35" s="69"/>
      <c r="AG35" s="69"/>
      <c r="AH35" s="69"/>
      <c r="AI35" s="69"/>
      <c r="AJ35" s="69"/>
      <c r="AK35" s="74"/>
      <c r="AL35" s="69"/>
      <c r="AM35" s="69"/>
    </row>
    <row r="36" spans="1:39" x14ac:dyDescent="0.2">
      <c r="A36">
        <v>37</v>
      </c>
      <c r="B36" s="10"/>
      <c r="C36" s="7" t="str">
        <f>INDEX(Settings!$A$1:$BB$100,$A36,C$1+$A$1)</f>
        <v>Áru adatai</v>
      </c>
      <c r="D36" s="7"/>
      <c r="E36" s="11"/>
      <c r="F36" s="11"/>
      <c r="G36" s="11"/>
      <c r="H36" s="11"/>
      <c r="I36" s="30" t="str">
        <f>INDEX(Settings!$A$1:$BB$100,$A36,I$1+$A$1)</f>
        <v>Kérjük a terjedelmet minden esetben szíveskedjenek megadni!</v>
      </c>
      <c r="J36" s="31"/>
      <c r="K36" s="19"/>
      <c r="L36" s="19"/>
      <c r="M36" s="19"/>
      <c r="N36" s="19"/>
      <c r="O36" s="11"/>
      <c r="P36" s="11"/>
      <c r="Q36" s="11"/>
      <c r="R36" s="11"/>
      <c r="S36" s="11"/>
      <c r="T36" s="11"/>
      <c r="U36" s="12"/>
      <c r="V36" s="12"/>
      <c r="W36" s="1"/>
      <c r="X36" s="1"/>
      <c r="Y36" s="12"/>
      <c r="Z36" s="12"/>
      <c r="AA36" s="1"/>
      <c r="AB36" s="32"/>
      <c r="AD36" s="68"/>
      <c r="AE36" s="68" t="b">
        <f>AND(I29="HU",I33="HU")</f>
        <v>0</v>
      </c>
      <c r="AF36" s="68"/>
      <c r="AG36" s="68"/>
      <c r="AH36" s="68"/>
      <c r="AI36" s="68"/>
      <c r="AJ36" s="68"/>
    </row>
    <row r="37" spans="1:39" ht="12" customHeight="1" x14ac:dyDescent="0.2">
      <c r="A37">
        <v>38</v>
      </c>
      <c r="B37" s="10"/>
      <c r="C37" s="184" t="str">
        <f>INDEX(Settings!$A$1:$BB$100,$A37,C$1+$A$1)</f>
        <v>Megb.szám Darab Típus</v>
      </c>
      <c r="D37" s="184">
        <f>INDEX(Settings!$A$1:$BB$100,$A37,D$1+$A$1)</f>
        <v>0</v>
      </c>
      <c r="E37" s="184">
        <f>INDEX(Settings!$A$1:$BB$100,$A37,E$1+$A$1)</f>
        <v>0</v>
      </c>
      <c r="F37" s="184">
        <f>INDEX(Settings!$A$1:$BB$100,$A37,F$1+$A$1)</f>
        <v>0</v>
      </c>
      <c r="G37" s="184">
        <f>INDEX(Settings!$A$1:$BB$100,$A37,G$1+$A$1)</f>
        <v>0</v>
      </c>
      <c r="H37" s="184">
        <f>INDEX(Settings!$A$1:$BB$100,$A37,H$1+$A$1)</f>
        <v>0</v>
      </c>
      <c r="I37" s="179" t="str">
        <f>INDEX(Settings!$A$1:$BB$100,$A37,I$1+$A$1)</f>
        <v>Árumegnevezés</v>
      </c>
      <c r="J37" s="179">
        <f>INDEX(Settings!$A$1:$BB$100,$A37,J$1+$A$1)</f>
        <v>0</v>
      </c>
      <c r="K37" s="179">
        <f>INDEX(Settings!$A$1:$BB$100,$A37,K$1+$A$1)</f>
        <v>0</v>
      </c>
      <c r="L37" s="179">
        <f>INDEX(Settings!$A$1:$BB$100,$A37,L$1+$A$1)</f>
        <v>0</v>
      </c>
      <c r="M37" s="179">
        <f>INDEX(Settings!$A$1:$BB$100,$A37,M$1+$A$1)</f>
        <v>0</v>
      </c>
      <c r="N37" s="185" t="str">
        <f>INDEX(Settings!$A$1:$BB$100,$A37,N$1+$A$1)</f>
        <v>Tömeg (kg)</v>
      </c>
      <c r="O37" s="185">
        <f>INDEX(Settings!$A$1:$BB$100,$A37,O$1+$A$1)</f>
        <v>0</v>
      </c>
      <c r="P37" s="185">
        <f>INDEX(Settings!$A$1:$BB$100,$A37,P$1+$A$1)</f>
        <v>0</v>
      </c>
      <c r="Q37" s="193" t="str">
        <f>INDEX(Settings!$A$1:$BB$100,$A37,Q$1+$A$1)</f>
        <v>Méret (cm): hossz. x szél. x mag.</v>
      </c>
      <c r="R37" s="193">
        <f>INDEX(Settings!$A$1:$BB$100,$A37,R$1+$A$1)</f>
        <v>0</v>
      </c>
      <c r="S37" s="193">
        <f>INDEX(Settings!$A$1:$BB$100,$A37,S$1+$A$1)</f>
        <v>0</v>
      </c>
      <c r="T37" s="193">
        <f>INDEX(Settings!$A$1:$BB$100,$A37,T$1+$A$1)</f>
        <v>0</v>
      </c>
      <c r="U37" s="193">
        <f>INDEX(Settings!$A$1:$BB$100,$A37,U$1+$A$1)</f>
        <v>0</v>
      </c>
      <c r="V37" s="194" t="str">
        <f>INDEX(Settings!$A$1:$BB$100,$A37,V$1+$A$1)</f>
        <v>Terjedelem (m3)   Megjegyzés</v>
      </c>
      <c r="W37" s="194">
        <f>INDEX(Settings!$A$1:$BB$100,$A37,W$1+$A$1)</f>
        <v>0</v>
      </c>
      <c r="X37" s="194">
        <f>INDEX(Settings!$A$1:$BB$100,$A37,X$1+$A$1)</f>
        <v>0</v>
      </c>
      <c r="Y37" s="194">
        <f>INDEX(Settings!$A$1:$BB$100,$A37,Y$1+$A$1)</f>
        <v>0</v>
      </c>
      <c r="Z37" s="194">
        <f>INDEX(Settings!$A$1:$BB$100,$A37,Z$1+$A$1)</f>
        <v>0</v>
      </c>
      <c r="AA37" s="194">
        <f>INDEX(Settings!$A$1:$BB$100,$A37,AA$1+$A$1)</f>
        <v>0</v>
      </c>
      <c r="AB37" s="32"/>
      <c r="AE37" s="68" t="s">
        <v>134</v>
      </c>
      <c r="AF37" s="68" t="s">
        <v>157</v>
      </c>
      <c r="AG37" s="68"/>
      <c r="AH37" s="68"/>
      <c r="AI37" s="68"/>
      <c r="AJ37" s="68"/>
    </row>
    <row r="38" spans="1:39" x14ac:dyDescent="0.2">
      <c r="A38">
        <v>39</v>
      </c>
      <c r="B38" s="10"/>
      <c r="C38" s="176"/>
      <c r="D38" s="40"/>
      <c r="E38" s="22"/>
      <c r="F38" s="40"/>
      <c r="G38" s="164"/>
      <c r="H38" s="165"/>
      <c r="I38" s="175"/>
      <c r="J38" s="175"/>
      <c r="K38" s="175"/>
      <c r="L38" s="175"/>
      <c r="M38" s="175"/>
      <c r="N38" s="40"/>
      <c r="O38" s="38"/>
      <c r="P38" s="40"/>
      <c r="Q38" s="23"/>
      <c r="R38" s="40"/>
      <c r="S38" s="23"/>
      <c r="T38" s="40"/>
      <c r="U38" s="23"/>
      <c r="V38" s="40"/>
      <c r="W38" s="158" t="str">
        <f t="shared" ref="W38:W40" si="0">IF(E38*Q38*S38*U38&gt;0,E38*Q38*S38*U38/1000000,"")</f>
        <v/>
      </c>
      <c r="X38" s="26">
        <f>MAX(W38,IF(E38*Q38*S38*U38&gt;0,E38*Q38*S38*U38/1000000,"0"))</f>
        <v>0</v>
      </c>
      <c r="Y38" s="175"/>
      <c r="Z38" s="175"/>
      <c r="AA38" s="175"/>
      <c r="AB38" s="8"/>
      <c r="AE38" s="68" t="s">
        <v>33</v>
      </c>
      <c r="AF38" s="68" t="s">
        <v>132</v>
      </c>
      <c r="AG38" s="146" t="s">
        <v>171</v>
      </c>
      <c r="AH38" s="147"/>
      <c r="AI38" s="84"/>
      <c r="AJ38" s="68"/>
    </row>
    <row r="39" spans="1:39" x14ac:dyDescent="0.2">
      <c r="A39">
        <v>40</v>
      </c>
      <c r="B39" s="10"/>
      <c r="C39" s="176"/>
      <c r="D39" s="40"/>
      <c r="E39" s="22"/>
      <c r="F39" s="40"/>
      <c r="G39" s="164"/>
      <c r="H39" s="165"/>
      <c r="I39" s="175"/>
      <c r="J39" s="175"/>
      <c r="K39" s="175"/>
      <c r="L39" s="175"/>
      <c r="M39" s="175"/>
      <c r="N39" s="40"/>
      <c r="O39" s="38"/>
      <c r="P39" s="40"/>
      <c r="Q39" s="23"/>
      <c r="R39" s="40"/>
      <c r="S39" s="23"/>
      <c r="T39" s="40"/>
      <c r="U39" s="23"/>
      <c r="V39" s="40"/>
      <c r="W39" s="158" t="str">
        <f t="shared" si="0"/>
        <v/>
      </c>
      <c r="X39" s="26">
        <f t="shared" ref="X39:X40" si="1">IF(W39="",0,MAX(W39,IF(E39*Q39*S39*U39&gt;0,E39*Q39*S39*U39/1000000,"")))</f>
        <v>0</v>
      </c>
      <c r="Y39" s="175"/>
      <c r="Z39" s="175"/>
      <c r="AA39" s="175"/>
      <c r="AB39" s="8"/>
      <c r="AE39" s="68" t="s">
        <v>132</v>
      </c>
      <c r="AF39" s="68" t="s">
        <v>133</v>
      </c>
      <c r="AG39" s="148" t="s">
        <v>172</v>
      </c>
      <c r="AH39" s="149">
        <f>MAX(IF(Q38="",0,IF(Q38/S38&lt;3,IF(Q38/S38&lt;3,0,1),1)),IF(Q39="",0,IF(Q39/S39&lt;3,IF(Q39/S39&lt;3,0,1),1)),IF(Q40="",0,IF(Q40/S40&lt;3,IF(Q40/S40&lt;3,0,1),1)))</f>
        <v>0</v>
      </c>
      <c r="AI39" s="84"/>
      <c r="AJ39" s="145"/>
    </row>
    <row r="40" spans="1:39" x14ac:dyDescent="0.2">
      <c r="A40">
        <v>41</v>
      </c>
      <c r="B40" s="10"/>
      <c r="C40" s="176"/>
      <c r="D40" s="40"/>
      <c r="E40" s="22"/>
      <c r="F40" s="40"/>
      <c r="G40" s="164"/>
      <c r="H40" s="165"/>
      <c r="I40" s="175"/>
      <c r="J40" s="175"/>
      <c r="K40" s="175"/>
      <c r="L40" s="175"/>
      <c r="M40" s="175"/>
      <c r="N40" s="40"/>
      <c r="O40" s="38"/>
      <c r="P40" s="40"/>
      <c r="Q40" s="23"/>
      <c r="R40" s="40"/>
      <c r="S40" s="23"/>
      <c r="T40" s="40"/>
      <c r="U40" s="23"/>
      <c r="V40" s="40"/>
      <c r="W40" s="158" t="str">
        <f t="shared" si="0"/>
        <v/>
      </c>
      <c r="X40" s="26">
        <f t="shared" si="1"/>
        <v>0</v>
      </c>
      <c r="Y40" s="175"/>
      <c r="Z40" s="175"/>
      <c r="AA40" s="175"/>
      <c r="AB40" s="8"/>
      <c r="AE40" s="68" t="s">
        <v>133</v>
      </c>
      <c r="AF40" s="68" t="s">
        <v>156</v>
      </c>
      <c r="AG40" s="148" t="s">
        <v>173</v>
      </c>
      <c r="AH40" s="149">
        <f>MAX(IF(Q38&gt;649,6,IF(Q38&gt;549,5,IF(Q38&gt;449,4,IF(Q38&gt;349,3,IF(Q38&gt;249,2,0))))),IF(Q39&gt;649,6,IF(Q39&gt;549,5,IF(Q39&gt;449,4,IF(Q39&gt;349,3,IF(Q39&gt;249,2,0))))),IF(Q40&gt;649,6,IF(Q40&gt;549,5,IF(Q40&gt;449,4,IF(Q40&gt;349,3,IF(Q40&gt;249,2,0))))))</f>
        <v>0</v>
      </c>
      <c r="AI40" s="84"/>
      <c r="AJ40" s="68"/>
    </row>
    <row r="41" spans="1:39" x14ac:dyDescent="0.2">
      <c r="A41">
        <v>42</v>
      </c>
      <c r="B41" s="10"/>
      <c r="C41" s="7"/>
      <c r="D41" s="7"/>
      <c r="E41" s="11"/>
      <c r="F41" s="11"/>
      <c r="G41" s="11"/>
      <c r="H41" s="11"/>
      <c r="I41" s="19"/>
      <c r="J41" s="19"/>
      <c r="K41" s="19"/>
      <c r="L41" s="19"/>
      <c r="M41" s="19"/>
      <c r="N41" s="19"/>
      <c r="O41" s="41">
        <f>SUM(O38:O40)</f>
        <v>0</v>
      </c>
      <c r="P41" s="11"/>
      <c r="Q41" s="188" t="str">
        <f>IF(S38="","",IF(AH41=FALSE,"Hosszúsági feláras küldemény!",""))</f>
        <v/>
      </c>
      <c r="R41" s="188"/>
      <c r="S41" s="188"/>
      <c r="T41" s="188"/>
      <c r="U41" s="188"/>
      <c r="V41" s="12"/>
      <c r="W41" s="43">
        <f>SUM(X38:X40)</f>
        <v>0</v>
      </c>
      <c r="X41" s="1"/>
      <c r="Y41" s="44"/>
      <c r="Z41" s="12"/>
      <c r="AA41" s="1"/>
      <c r="AB41" s="32"/>
      <c r="AE41" s="68" t="s">
        <v>156</v>
      </c>
      <c r="AF41" s="68" t="s">
        <v>36</v>
      </c>
      <c r="AG41" s="150"/>
      <c r="AH41" s="151" t="b">
        <f>IF(AH39&gt;0,IF(AH40&gt;0,FALSE,TRUE),TRUE)</f>
        <v>1</v>
      </c>
      <c r="AI41" s="68"/>
      <c r="AJ41" s="68"/>
    </row>
    <row r="42" spans="1:39" ht="12.75" customHeight="1" x14ac:dyDescent="0.2">
      <c r="A42">
        <v>43</v>
      </c>
      <c r="B42" s="10"/>
      <c r="C42" s="7" t="str">
        <f>INDEX(Settings!$A$1:$BB$100,$A42,C$1+$A$1)</f>
        <v>EKÁER köteles?</v>
      </c>
      <c r="D42" s="7"/>
      <c r="E42" s="11"/>
      <c r="F42" s="11"/>
      <c r="G42" s="11"/>
      <c r="H42" s="11"/>
      <c r="I42" s="186" t="str">
        <f>INDEX(Settings!$A$1:$BB$100,$A42,I$1+$A$1)</f>
        <v>EKÁER azonosító igénylése megbízó feladata, mulasztás esetén GW nem vállal felelősséget a következményekért. Amennyiben van a szállítmánynak EKÁER száma, GW szállítmányozóként (azonosító: 17856881) való meghatlamazása kötelező! Rendszám rögzítése felár ellenében GW feladata, átrakodás esetén aktualizáljuk az adatot.</v>
      </c>
      <c r="J42" s="186">
        <f>INDEX(Settings!$A$1:$BB$100,$A42,J$1+$A$1)</f>
        <v>0</v>
      </c>
      <c r="K42" s="186">
        <f>INDEX(Settings!$A$1:$BB$100,$A42,K$1+$A$1)</f>
        <v>0</v>
      </c>
      <c r="L42" s="186">
        <f>INDEX(Settings!$A$1:$BB$100,$A42,L$1+$A$1)</f>
        <v>0</v>
      </c>
      <c r="M42" s="186">
        <f>INDEX(Settings!$A$1:$BB$100,$A42,M$1+$A$1)</f>
        <v>0</v>
      </c>
      <c r="N42" s="186">
        <f>INDEX(Settings!$A$1:$BB$100,$A42,N$1+$A$1)</f>
        <v>0</v>
      </c>
      <c r="O42" s="186">
        <f>INDEX(Settings!$A$1:$BB$100,$A42,O$1+$A$1)</f>
        <v>0</v>
      </c>
      <c r="P42" s="186">
        <f>INDEX(Settings!$A$1:$BB$100,$A42,P$1+$A$1)</f>
        <v>0</v>
      </c>
      <c r="Q42" s="186">
        <f>INDEX(Settings!$A$1:$BB$100,$A42,Q$1+$A$1)</f>
        <v>0</v>
      </c>
      <c r="R42" s="186">
        <f>INDEX(Settings!$A$1:$BB$100,$A42,R$1+$A$1)</f>
        <v>0</v>
      </c>
      <c r="S42" s="186">
        <f>INDEX(Settings!$A$1:$BB$100,$A42,S$1+$A$1)</f>
        <v>0</v>
      </c>
      <c r="T42" s="186">
        <f>INDEX(Settings!$A$1:$BB$100,$A42,T$1+$A$1)</f>
        <v>0</v>
      </c>
      <c r="U42" s="186">
        <f>INDEX(Settings!$A$1:$BB$100,$A42,U$1+$A$1)</f>
        <v>0</v>
      </c>
      <c r="V42" s="186">
        <f>INDEX(Settings!$A$1:$BB$100,$A42,V$1+$A$1)</f>
        <v>0</v>
      </c>
      <c r="W42" s="186">
        <f>INDEX(Settings!$A$1:$BB$100,$A42,W$1+$A$1)</f>
        <v>0</v>
      </c>
      <c r="X42" s="186">
        <f>INDEX(Settings!$A$1:$BB$100,$A42,X$1+$A$1)</f>
        <v>0</v>
      </c>
      <c r="Y42" s="186">
        <f>INDEX(Settings!$A$1:$BB$100,$A42,Y$1+$A$1)</f>
        <v>0</v>
      </c>
      <c r="Z42" s="186">
        <f>INDEX(Settings!$A$1:$BB$100,$A42,Z$1+$A$1)</f>
        <v>0</v>
      </c>
      <c r="AA42" s="186">
        <f>INDEX(Settings!$A$1:$BB$100,$A42,AA$1+$A$1)</f>
        <v>0</v>
      </c>
      <c r="AB42" s="186">
        <f>INDEX(Settings!$A$1:$BB$100,$A42,AB$1+$A$1)</f>
        <v>0</v>
      </c>
      <c r="AE42" s="68" t="s">
        <v>36</v>
      </c>
      <c r="AF42" s="68" t="s">
        <v>162</v>
      </c>
      <c r="AG42" s="68"/>
      <c r="AH42" s="68"/>
      <c r="AI42" s="68"/>
      <c r="AJ42" s="68"/>
    </row>
    <row r="43" spans="1:39" x14ac:dyDescent="0.2">
      <c r="A43">
        <v>44</v>
      </c>
      <c r="B43" s="10"/>
      <c r="C43" s="187" t="str">
        <f>INDEX(Settings!$A$1:$BB$100,$A43,C$1+$A$1)</f>
        <v>EKAER szám (15 jegyű)</v>
      </c>
      <c r="D43" s="187"/>
      <c r="E43" s="187"/>
      <c r="F43" s="187"/>
      <c r="G43" s="187"/>
      <c r="H43" s="24"/>
      <c r="I43" s="186">
        <f>INDEX(Settings!$A$1:$BB$100,$A43,I$1+$A$1)</f>
        <v>0</v>
      </c>
      <c r="J43" s="186">
        <f>INDEX(Settings!$A$1:$BB$100,$A43,J$1+$A$1)</f>
        <v>0</v>
      </c>
      <c r="K43" s="186">
        <f>INDEX(Settings!$A$1:$BB$100,$A43,K$1+$A$1)</f>
        <v>0</v>
      </c>
      <c r="L43" s="186">
        <f>INDEX(Settings!$A$1:$BB$100,$A43,L$1+$A$1)</f>
        <v>0</v>
      </c>
      <c r="M43" s="186">
        <f>INDEX(Settings!$A$1:$BB$100,$A43,M$1+$A$1)</f>
        <v>0</v>
      </c>
      <c r="N43" s="186">
        <f>INDEX(Settings!$A$1:$BB$100,$A43,N$1+$A$1)</f>
        <v>0</v>
      </c>
      <c r="O43" s="186">
        <f>INDEX(Settings!$A$1:$BB$100,$A43,O$1+$A$1)</f>
        <v>0</v>
      </c>
      <c r="P43" s="186">
        <f>INDEX(Settings!$A$1:$BB$100,$A43,P$1+$A$1)</f>
        <v>0</v>
      </c>
      <c r="Q43" s="186">
        <f>INDEX(Settings!$A$1:$BB$100,$A43,Q$1+$A$1)</f>
        <v>0</v>
      </c>
      <c r="R43" s="186">
        <f>INDEX(Settings!$A$1:$BB$100,$A43,R$1+$A$1)</f>
        <v>0</v>
      </c>
      <c r="S43" s="186">
        <f>INDEX(Settings!$A$1:$BB$100,$A43,S$1+$A$1)</f>
        <v>0</v>
      </c>
      <c r="T43" s="186">
        <f>INDEX(Settings!$A$1:$BB$100,$A43,T$1+$A$1)</f>
        <v>0</v>
      </c>
      <c r="U43" s="186">
        <f>INDEX(Settings!$A$1:$BB$100,$A43,U$1+$A$1)</f>
        <v>0</v>
      </c>
      <c r="V43" s="186">
        <f>INDEX(Settings!$A$1:$BB$100,$A43,V$1+$A$1)</f>
        <v>0</v>
      </c>
      <c r="W43" s="186">
        <f>INDEX(Settings!$A$1:$BB$100,$A43,W$1+$A$1)</f>
        <v>0</v>
      </c>
      <c r="X43" s="186">
        <f>INDEX(Settings!$A$1:$BB$100,$A43,X$1+$A$1)</f>
        <v>0</v>
      </c>
      <c r="Y43" s="186">
        <f>INDEX(Settings!$A$1:$BB$100,$A43,Y$1+$A$1)</f>
        <v>0</v>
      </c>
      <c r="Z43" s="186">
        <f>INDEX(Settings!$A$1:$BB$100,$A43,Z$1+$A$1)</f>
        <v>0</v>
      </c>
      <c r="AA43" s="186">
        <f>INDEX(Settings!$A$1:$BB$100,$A43,AA$1+$A$1)</f>
        <v>0</v>
      </c>
      <c r="AB43" s="186">
        <f>INDEX(Settings!$A$1:$BB$100,$A43,AB$1+$A$1)</f>
        <v>0</v>
      </c>
      <c r="AE43" s="68" t="s">
        <v>162</v>
      </c>
      <c r="AF43" s="68" t="s">
        <v>163</v>
      </c>
      <c r="AG43" s="68"/>
      <c r="AH43" s="68"/>
      <c r="AI43" s="68"/>
      <c r="AJ43" s="68"/>
    </row>
    <row r="44" spans="1:39" x14ac:dyDescent="0.2">
      <c r="A44">
        <v>45</v>
      </c>
      <c r="B44" s="10"/>
      <c r="C44" s="176"/>
      <c r="D44" s="176"/>
      <c r="E44" s="176"/>
      <c r="F44" s="176"/>
      <c r="G44" s="176"/>
      <c r="H44" s="26"/>
      <c r="I44" s="186">
        <f>INDEX(Settings!$A$1:$BB$100,$A44,I$1+$A$1)</f>
        <v>0</v>
      </c>
      <c r="J44" s="186">
        <f>INDEX(Settings!$A$1:$BB$100,$A44,J$1+$A$1)</f>
        <v>0</v>
      </c>
      <c r="K44" s="186">
        <f>INDEX(Settings!$A$1:$BB$100,$A44,K$1+$A$1)</f>
        <v>0</v>
      </c>
      <c r="L44" s="186">
        <f>INDEX(Settings!$A$1:$BB$100,$A44,L$1+$A$1)</f>
        <v>0</v>
      </c>
      <c r="M44" s="186">
        <f>INDEX(Settings!$A$1:$BB$100,$A44,M$1+$A$1)</f>
        <v>0</v>
      </c>
      <c r="N44" s="186">
        <f>INDEX(Settings!$A$1:$BB$100,$A44,N$1+$A$1)</f>
        <v>0</v>
      </c>
      <c r="O44" s="186">
        <f>INDEX(Settings!$A$1:$BB$100,$A44,O$1+$A$1)</f>
        <v>0</v>
      </c>
      <c r="P44" s="186">
        <f>INDEX(Settings!$A$1:$BB$100,$A44,P$1+$A$1)</f>
        <v>0</v>
      </c>
      <c r="Q44" s="186">
        <f>INDEX(Settings!$A$1:$BB$100,$A44,Q$1+$A$1)</f>
        <v>0</v>
      </c>
      <c r="R44" s="186">
        <f>INDEX(Settings!$A$1:$BB$100,$A44,R$1+$A$1)</f>
        <v>0</v>
      </c>
      <c r="S44" s="186">
        <f>INDEX(Settings!$A$1:$BB$100,$A44,S$1+$A$1)</f>
        <v>0</v>
      </c>
      <c r="T44" s="186">
        <f>INDEX(Settings!$A$1:$BB$100,$A44,T$1+$A$1)</f>
        <v>0</v>
      </c>
      <c r="U44" s="186">
        <f>INDEX(Settings!$A$1:$BB$100,$A44,U$1+$A$1)</f>
        <v>0</v>
      </c>
      <c r="V44" s="186">
        <f>INDEX(Settings!$A$1:$BB$100,$A44,V$1+$A$1)</f>
        <v>0</v>
      </c>
      <c r="W44" s="186">
        <f>INDEX(Settings!$A$1:$BB$100,$A44,W$1+$A$1)</f>
        <v>0</v>
      </c>
      <c r="X44" s="186">
        <f>INDEX(Settings!$A$1:$BB$100,$A44,X$1+$A$1)</f>
        <v>0</v>
      </c>
      <c r="Y44" s="186">
        <f>INDEX(Settings!$A$1:$BB$100,$A44,Y$1+$A$1)</f>
        <v>0</v>
      </c>
      <c r="Z44" s="186">
        <f>INDEX(Settings!$A$1:$BB$100,$A44,Z$1+$A$1)</f>
        <v>0</v>
      </c>
      <c r="AA44" s="186">
        <f>INDEX(Settings!$A$1:$BB$100,$A44,AA$1+$A$1)</f>
        <v>0</v>
      </c>
      <c r="AB44" s="186">
        <f>INDEX(Settings!$A$1:$BB$100,$A44,AB$1+$A$1)</f>
        <v>0</v>
      </c>
      <c r="AE44" s="68" t="s">
        <v>163</v>
      </c>
      <c r="AF44" s="68" t="s">
        <v>164</v>
      </c>
      <c r="AG44" s="68"/>
      <c r="AH44" s="68"/>
      <c r="AI44" s="68"/>
      <c r="AJ44" s="68"/>
    </row>
    <row r="45" spans="1:39" ht="3.95" customHeight="1" x14ac:dyDescent="0.2">
      <c r="A45">
        <v>46</v>
      </c>
      <c r="B45" s="10"/>
      <c r="C45" s="7"/>
      <c r="D45" s="7"/>
      <c r="E45" s="11"/>
      <c r="F45" s="11"/>
      <c r="G45" s="11"/>
      <c r="H45" s="11"/>
      <c r="I45" s="19"/>
      <c r="J45" s="19"/>
      <c r="K45" s="19"/>
      <c r="L45" s="19"/>
      <c r="M45" s="19"/>
      <c r="N45" s="19"/>
      <c r="O45" s="11"/>
      <c r="P45" s="11"/>
      <c r="Q45" s="11"/>
      <c r="R45" s="11"/>
      <c r="S45" s="11"/>
      <c r="T45" s="11"/>
      <c r="U45" s="12"/>
      <c r="V45" s="12"/>
      <c r="W45" s="1"/>
      <c r="X45" s="1"/>
      <c r="Y45" s="12"/>
      <c r="Z45" s="12"/>
      <c r="AA45" s="1"/>
      <c r="AB45" s="10"/>
      <c r="AD45" s="68"/>
      <c r="AE45" s="68" t="s">
        <v>164</v>
      </c>
      <c r="AF45" s="68" t="s">
        <v>165</v>
      </c>
      <c r="AG45" s="68"/>
      <c r="AH45" s="68"/>
      <c r="AI45" s="68"/>
      <c r="AJ45" s="68"/>
    </row>
    <row r="46" spans="1:39" x14ac:dyDescent="0.2">
      <c r="A46">
        <v>47</v>
      </c>
      <c r="B46" s="10"/>
      <c r="C46" s="7" t="str">
        <f>INDEX(Settings!$A$1:$BB$100,$A46,C$1+$A$1)</f>
        <v xml:space="preserve">Veszélyes áru </v>
      </c>
      <c r="D46" s="7"/>
      <c r="E46" s="11"/>
      <c r="F46" s="11"/>
      <c r="H46" s="11"/>
      <c r="I46" s="30" t="str">
        <f>IF(AF20,AD49,AD47)</f>
        <v>ADR-es gépkocsi (előzetes egyetetés alapján) igénybevétele esetén 30% felárat számítunk fel!</v>
      </c>
      <c r="J46" s="19"/>
      <c r="K46" s="19"/>
      <c r="L46" s="19"/>
      <c r="M46" s="19"/>
      <c r="N46" s="19"/>
      <c r="O46" s="11"/>
      <c r="P46" s="11"/>
      <c r="Q46" s="11"/>
      <c r="R46" s="11"/>
      <c r="S46" s="11"/>
      <c r="T46" s="11"/>
      <c r="U46" s="12"/>
      <c r="V46" s="12"/>
      <c r="W46" s="1"/>
      <c r="X46" s="1"/>
      <c r="Y46" s="12"/>
      <c r="Z46" s="12"/>
      <c r="AA46" s="1"/>
      <c r="AB46" s="10"/>
      <c r="AD46" s="68"/>
      <c r="AE46" s="68" t="s">
        <v>165</v>
      </c>
      <c r="AF46" s="68"/>
      <c r="AG46" s="68"/>
      <c r="AH46" s="68"/>
      <c r="AI46" s="68"/>
      <c r="AJ46" s="68"/>
    </row>
    <row r="47" spans="1:39" ht="13.5" customHeight="1" x14ac:dyDescent="0.2">
      <c r="A47">
        <v>48</v>
      </c>
      <c r="B47" s="10"/>
      <c r="C47" s="184" t="str">
        <f>INDEX(Settings!$A$1:$BB$100,$A47,C$1+$A$1)</f>
        <v>UN szám  Darab Típus</v>
      </c>
      <c r="D47" s="184">
        <f>INDEX(Settings!$A$1:$BB$100,$A47,D$1+$A$1)</f>
        <v>0</v>
      </c>
      <c r="E47" s="184">
        <f>INDEX(Settings!$A$1:$BB$100,$A47,E$1+$A$1)</f>
        <v>0</v>
      </c>
      <c r="F47" s="184">
        <f>INDEX(Settings!$A$1:$BB$100,$A47,F$1+$A$1)</f>
        <v>0</v>
      </c>
      <c r="G47" s="184">
        <f>INDEX(Settings!$A$1:$BB$100,$A47,G$1+$A$1)</f>
        <v>0</v>
      </c>
      <c r="H47" s="184">
        <f>INDEX(Settings!$A$1:$BB$100,$A47,H$1+$A$1)</f>
        <v>0</v>
      </c>
      <c r="I47" s="45" t="str">
        <f>INDEX(Settings!$A$1:$BB$100,$A47,I$1+$A$1)</f>
        <v>Veszélyes áru megn. Nettó tömeg (kg) Csomagolási osztály</v>
      </c>
      <c r="J47" s="45"/>
      <c r="K47" s="45"/>
      <c r="L47" s="172"/>
      <c r="M47" s="172"/>
      <c r="N47" s="172"/>
      <c r="O47" s="172"/>
      <c r="P47" s="172"/>
      <c r="Q47" s="172"/>
      <c r="R47" s="172"/>
      <c r="S47" s="172"/>
      <c r="T47" s="47"/>
      <c r="U47" s="185" t="str">
        <f>INDEX(Settings!$A$1:$BB$100,$A47,U$1+$A$1)</f>
        <v>Csomagolási csoport</v>
      </c>
      <c r="V47" s="185">
        <f>INDEX(Settings!$A$1:$BB$100,$A47,V$1+$A$1)</f>
        <v>0</v>
      </c>
      <c r="W47" s="185">
        <f>INDEX(Settings!$A$1:$BB$100,$A47,W$1+$A$1)</f>
        <v>0</v>
      </c>
      <c r="X47" s="47"/>
      <c r="Y47" s="185" t="str">
        <f>INDEX(Settings!$A$1:$BB$100,$A47,Y$1+$A$1)</f>
        <v>Kiszerelés</v>
      </c>
      <c r="Z47" s="185">
        <f>INDEX(Settings!$A$1:$BB$100,$A47,Z$1+$A$1)</f>
        <v>0</v>
      </c>
      <c r="AA47" s="185">
        <f>INDEX(Settings!$A$1:$BB$100,$A47,AA$1+$A$1)</f>
        <v>0</v>
      </c>
      <c r="AB47" s="10"/>
      <c r="AD47" s="68" t="str">
        <f>INDEX(Settings!$A$1:$BB$100,$A45,I$1+$A$1)</f>
        <v>ADR-es gépkocsi (előzetes egyetetés alapján) igénybevétele esetén 30% felárat számítunk fel!</v>
      </c>
      <c r="AE47" s="68"/>
      <c r="AF47" s="68"/>
      <c r="AG47" s="68"/>
      <c r="AH47" s="68"/>
      <c r="AI47" s="68"/>
      <c r="AJ47" s="68"/>
    </row>
    <row r="48" spans="1:39" x14ac:dyDescent="0.2">
      <c r="A48">
        <v>49</v>
      </c>
      <c r="B48" s="10"/>
      <c r="C48" s="65"/>
      <c r="D48" s="26"/>
      <c r="E48" s="48"/>
      <c r="F48" s="26"/>
      <c r="G48" s="164"/>
      <c r="H48" s="166"/>
      <c r="I48" s="175"/>
      <c r="J48" s="175"/>
      <c r="K48" s="175"/>
      <c r="L48" s="175"/>
      <c r="M48" s="175"/>
      <c r="N48" s="26"/>
      <c r="O48" s="38"/>
      <c r="P48" s="26"/>
      <c r="Q48" s="176"/>
      <c r="R48" s="176"/>
      <c r="S48" s="176"/>
      <c r="T48" s="26"/>
      <c r="U48" s="176"/>
      <c r="V48" s="176"/>
      <c r="W48" s="176"/>
      <c r="X48" s="26"/>
      <c r="Y48" s="175"/>
      <c r="Z48" s="175"/>
      <c r="AA48" s="175"/>
      <c r="AB48" s="10"/>
      <c r="AD48" s="68"/>
      <c r="AE48" s="68"/>
      <c r="AF48" s="68"/>
      <c r="AG48" s="68"/>
      <c r="AH48" s="68"/>
      <c r="AI48" s="68"/>
      <c r="AJ48" s="68"/>
    </row>
    <row r="49" spans="1:39" x14ac:dyDescent="0.2">
      <c r="A49">
        <v>49</v>
      </c>
      <c r="B49" s="10"/>
      <c r="C49" s="65"/>
      <c r="D49" s="26"/>
      <c r="E49" s="48"/>
      <c r="F49" s="26"/>
      <c r="G49" s="167"/>
      <c r="H49" s="166"/>
      <c r="I49" s="175"/>
      <c r="J49" s="175"/>
      <c r="K49" s="175"/>
      <c r="L49" s="175"/>
      <c r="M49" s="175"/>
      <c r="N49" s="26"/>
      <c r="O49" s="38"/>
      <c r="P49" s="26"/>
      <c r="Q49" s="176"/>
      <c r="R49" s="176"/>
      <c r="S49" s="176"/>
      <c r="T49" s="26"/>
      <c r="U49" s="176"/>
      <c r="V49" s="176"/>
      <c r="W49" s="176"/>
      <c r="X49" s="26"/>
      <c r="Y49" s="175"/>
      <c r="Z49" s="175"/>
      <c r="AA49" s="175"/>
      <c r="AB49" s="10"/>
      <c r="AD49" s="68" t="str">
        <f>INDEX(Settings!$A$1:$BB$100,$A46,I$1+$A$1)</f>
        <v>ADR-es gépkocsi (előzetes egyetetés alapján) igénybevétele esetén 10%, minimum 50 EUR felárat számítunk fel!</v>
      </c>
      <c r="AE49" s="68"/>
      <c r="AF49" s="68"/>
      <c r="AG49" s="68"/>
      <c r="AH49" s="68"/>
      <c r="AI49" s="68"/>
      <c r="AJ49" s="68"/>
    </row>
    <row r="50" spans="1:39" x14ac:dyDescent="0.2">
      <c r="A50">
        <v>49</v>
      </c>
      <c r="B50" s="10"/>
      <c r="C50" s="23"/>
      <c r="D50" s="26"/>
      <c r="E50" s="48"/>
      <c r="F50" s="26"/>
      <c r="G50" s="167"/>
      <c r="H50" s="166"/>
      <c r="I50" s="175"/>
      <c r="J50" s="175"/>
      <c r="K50" s="175"/>
      <c r="L50" s="175"/>
      <c r="M50" s="175"/>
      <c r="N50" s="26"/>
      <c r="O50" s="38"/>
      <c r="P50" s="26"/>
      <c r="Q50" s="176"/>
      <c r="R50" s="176"/>
      <c r="S50" s="176"/>
      <c r="T50" s="26"/>
      <c r="U50" s="176"/>
      <c r="V50" s="176"/>
      <c r="W50" s="176"/>
      <c r="X50" s="26"/>
      <c r="Y50" s="175"/>
      <c r="Z50" s="175"/>
      <c r="AA50" s="175"/>
      <c r="AB50" s="10"/>
      <c r="AD50" s="68"/>
      <c r="AE50" s="68"/>
      <c r="AF50" s="68"/>
      <c r="AG50" s="68"/>
      <c r="AH50" s="68"/>
      <c r="AI50" s="68"/>
      <c r="AJ50" s="68"/>
    </row>
    <row r="51" spans="1:39" s="85" customFormat="1" ht="3.95" customHeight="1" x14ac:dyDescent="0.2">
      <c r="A51">
        <v>50</v>
      </c>
      <c r="B51" s="13"/>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3"/>
      <c r="AC51" s="74"/>
      <c r="AD51" s="68"/>
      <c r="AE51" s="68"/>
      <c r="AF51" s="68"/>
      <c r="AG51" s="68"/>
      <c r="AH51" s="69"/>
      <c r="AI51" s="69"/>
      <c r="AJ51" s="69"/>
      <c r="AK51" s="74"/>
      <c r="AL51" s="69"/>
      <c r="AM51" s="69"/>
    </row>
    <row r="52" spans="1:39" s="85" customFormat="1" ht="3.95" customHeight="1" x14ac:dyDescent="0.2">
      <c r="A52">
        <v>51</v>
      </c>
      <c r="B52" s="13"/>
      <c r="C52" s="17"/>
      <c r="D52" s="17"/>
      <c r="E52" s="18"/>
      <c r="F52" s="18"/>
      <c r="G52" s="18"/>
      <c r="H52" s="18"/>
      <c r="I52" s="18"/>
      <c r="J52" s="18"/>
      <c r="K52" s="18"/>
      <c r="L52" s="18"/>
      <c r="M52" s="18"/>
      <c r="N52" s="18"/>
      <c r="O52" s="18"/>
      <c r="P52" s="18"/>
      <c r="Q52" s="18"/>
      <c r="R52" s="18"/>
      <c r="S52" s="18"/>
      <c r="T52" s="18"/>
      <c r="U52" s="18"/>
      <c r="V52" s="18"/>
      <c r="W52" s="18"/>
      <c r="X52" s="18"/>
      <c r="Y52" s="18"/>
      <c r="Z52" s="18"/>
      <c r="AA52" s="18"/>
      <c r="AB52" s="13"/>
      <c r="AC52" s="74"/>
      <c r="AD52" s="68"/>
      <c r="AE52" s="68"/>
      <c r="AF52" s="68"/>
      <c r="AG52" s="68"/>
      <c r="AH52" s="69"/>
      <c r="AI52" s="69"/>
      <c r="AJ52" s="69"/>
      <c r="AK52" s="74"/>
      <c r="AL52" s="69"/>
      <c r="AM52" s="69"/>
    </row>
    <row r="53" spans="1:39" ht="14.25" x14ac:dyDescent="0.2">
      <c r="A53">
        <v>52</v>
      </c>
      <c r="B53" s="10"/>
      <c r="C53" s="7" t="str">
        <f>INDEX(Settings!$A$1:$BB$100,$A53,C$1+$A$1)</f>
        <v>Utánvétel</v>
      </c>
      <c r="D53" s="7"/>
      <c r="E53" s="11"/>
      <c r="F53" s="11"/>
      <c r="G53" s="11"/>
      <c r="H53" s="11"/>
      <c r="I53" s="30" t="str">
        <f>INDEX(Settings!$A$1:$BB$100,$A53,I$1+$A$1)</f>
        <v>Előzetes egyeztetés alapján. Első utánvétes megbízás esetén igényelje “Készpénzbeszedési megbízás”-unkat!</v>
      </c>
      <c r="J53" s="19"/>
      <c r="K53" s="19"/>
      <c r="L53" s="19"/>
      <c r="M53" s="19"/>
      <c r="N53" s="19"/>
      <c r="O53" s="11"/>
      <c r="P53" s="11"/>
      <c r="Q53" s="11"/>
      <c r="R53" s="11"/>
      <c r="S53" s="11"/>
      <c r="T53" s="11"/>
      <c r="U53" s="12"/>
      <c r="V53" s="12"/>
      <c r="W53" s="1"/>
      <c r="X53" s="1"/>
      <c r="Y53" s="12"/>
      <c r="Z53" s="12"/>
      <c r="AA53" s="8"/>
      <c r="AB53" s="32"/>
      <c r="AD53" s="68"/>
      <c r="AE53" s="68"/>
      <c r="AF53" s="69"/>
      <c r="AG53" s="68"/>
      <c r="AH53" s="68"/>
      <c r="AI53" s="68"/>
      <c r="AJ53" s="68"/>
    </row>
    <row r="54" spans="1:39" ht="12.75" customHeight="1" x14ac:dyDescent="0.2">
      <c r="A54">
        <v>53</v>
      </c>
      <c r="B54" s="10"/>
      <c r="C54" s="178" t="str">
        <f>INDEX(Settings!$A$1:$BB$100,$A54,C$1+$A$1)</f>
        <v>Áruérték összege</v>
      </c>
      <c r="D54" s="178">
        <f>INDEX(Settings!$A$1:$BB$100,$A54,D$1+$A$1)</f>
        <v>0</v>
      </c>
      <c r="E54" s="178">
        <f>INDEX(Settings!$A$1:$BB$100,$A54,E$1+$A$1)</f>
        <v>0</v>
      </c>
      <c r="F54" s="178">
        <f>INDEX(Settings!$A$1:$BB$100,$A54,F$1+$A$1)</f>
        <v>0</v>
      </c>
      <c r="G54" s="178">
        <f>INDEX(Settings!$A$1:$BB$100,$A54,G$1+$A$1)</f>
        <v>0</v>
      </c>
      <c r="H54" s="24"/>
      <c r="I54" s="179" t="str">
        <f>INDEX(Settings!$A$1:$BB$100,$A54,I$1+$A$1)</f>
        <v>Pénznem</v>
      </c>
      <c r="J54" s="179">
        <f>INDEX(Settings!$A$1:$BB$100,$A54,J$1+$A$1)</f>
        <v>0</v>
      </c>
      <c r="K54" s="179">
        <f>INDEX(Settings!$A$1:$BB$100,$A54,K$1+$A$1)</f>
        <v>0</v>
      </c>
      <c r="L54" s="49"/>
      <c r="M54" s="32"/>
      <c r="N54" s="8"/>
      <c r="O54" s="8"/>
      <c r="P54" s="8"/>
      <c r="Q54" s="8"/>
      <c r="R54" s="8"/>
      <c r="S54" s="8"/>
      <c r="T54" s="8"/>
      <c r="U54" s="8"/>
      <c r="V54" s="8"/>
      <c r="W54" s="8"/>
      <c r="X54" s="8"/>
      <c r="Y54" s="8"/>
      <c r="Z54" s="8"/>
      <c r="AA54" s="8"/>
      <c r="AB54" s="8"/>
      <c r="AD54" s="69"/>
      <c r="AE54" s="69"/>
      <c r="AF54" s="69"/>
      <c r="AG54" s="69"/>
      <c r="AH54" s="68"/>
      <c r="AI54" s="68"/>
      <c r="AJ54" s="68"/>
    </row>
    <row r="55" spans="1:39" ht="14.25" x14ac:dyDescent="0.2">
      <c r="A55">
        <v>54</v>
      </c>
      <c r="B55" s="10"/>
      <c r="C55" s="180"/>
      <c r="D55" s="180"/>
      <c r="E55" s="180"/>
      <c r="F55" s="180"/>
      <c r="G55" s="180"/>
      <c r="H55" s="26"/>
      <c r="I55" s="175"/>
      <c r="J55" s="175"/>
      <c r="K55" s="175"/>
      <c r="L55" s="51"/>
      <c r="M55" s="32"/>
      <c r="N55" s="8"/>
      <c r="O55" s="8"/>
      <c r="P55" s="8"/>
      <c r="Q55" s="8"/>
      <c r="R55" s="8"/>
      <c r="S55" s="8"/>
      <c r="T55" s="8"/>
      <c r="U55" s="8"/>
      <c r="V55" s="8"/>
      <c r="W55" s="8"/>
      <c r="X55" s="8"/>
      <c r="Y55" s="8"/>
      <c r="Z55" s="8"/>
      <c r="AA55" s="8"/>
      <c r="AB55" s="8"/>
      <c r="AD55" s="69"/>
      <c r="AE55" s="69"/>
      <c r="AF55" s="68"/>
      <c r="AG55" s="69"/>
      <c r="AH55" s="68"/>
      <c r="AI55" s="68"/>
      <c r="AJ55" s="68"/>
    </row>
    <row r="56" spans="1:39" s="85" customFormat="1" ht="3.95" customHeight="1" x14ac:dyDescent="0.2">
      <c r="A56">
        <v>55</v>
      </c>
      <c r="B56" s="13"/>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3"/>
      <c r="AC56" s="74"/>
      <c r="AD56" s="68"/>
      <c r="AE56" s="68" t="b">
        <f>AE16=1</f>
        <v>1</v>
      </c>
      <c r="AF56" s="68"/>
      <c r="AG56" s="68"/>
      <c r="AH56" s="69"/>
      <c r="AI56" s="69"/>
      <c r="AJ56" s="69"/>
      <c r="AK56" s="74"/>
      <c r="AL56" s="69"/>
      <c r="AM56" s="69"/>
    </row>
    <row r="57" spans="1:39" s="85" customFormat="1" ht="3.95" customHeight="1" x14ac:dyDescent="0.2">
      <c r="A57">
        <v>56</v>
      </c>
      <c r="B57" s="13"/>
      <c r="C57" s="17"/>
      <c r="D57" s="17"/>
      <c r="E57" s="18"/>
      <c r="F57" s="18"/>
      <c r="G57" s="18"/>
      <c r="H57" s="18"/>
      <c r="I57" s="18"/>
      <c r="J57" s="18"/>
      <c r="K57" s="18"/>
      <c r="L57" s="18"/>
      <c r="M57" s="18"/>
      <c r="N57" s="18"/>
      <c r="O57" s="18"/>
      <c r="P57" s="18"/>
      <c r="Q57" s="18"/>
      <c r="R57" s="18"/>
      <c r="S57" s="18"/>
      <c r="T57" s="18"/>
      <c r="U57" s="18"/>
      <c r="V57" s="18"/>
      <c r="W57" s="18"/>
      <c r="X57" s="18"/>
      <c r="Y57" s="18"/>
      <c r="Z57" s="18"/>
      <c r="AA57" s="18"/>
      <c r="AB57" s="13"/>
      <c r="AC57" s="74"/>
      <c r="AD57" s="68"/>
      <c r="AE57" s="68"/>
      <c r="AF57" s="68"/>
      <c r="AG57" s="68"/>
      <c r="AH57" s="69"/>
      <c r="AI57" s="69"/>
      <c r="AJ57" s="69"/>
      <c r="AK57" s="74"/>
      <c r="AL57" s="69"/>
      <c r="AM57" s="69"/>
    </row>
    <row r="58" spans="1:39" ht="14.25" x14ac:dyDescent="0.2">
      <c r="A58">
        <v>57</v>
      </c>
      <c r="B58" s="10"/>
      <c r="C58" s="7" t="str">
        <f>INDEX(Settings!$A$1:$BB$100,$A58,C$1+$A$1)</f>
        <v>Kiegészítő biztosítás</v>
      </c>
      <c r="D58" s="7"/>
      <c r="E58" s="11"/>
      <c r="F58" s="11"/>
      <c r="G58" s="11"/>
      <c r="H58" s="11"/>
      <c r="I58" s="30" t="str">
        <f>INDEX(Settings!$A$1:$BB$100,$A58,I$1+$A$1)</f>
        <v>A fuvardíj tartalmazza a CMR-egyezmény szerinti alapbiztosítást (10 EUR / kg).</v>
      </c>
      <c r="J58" s="19"/>
      <c r="K58" s="19"/>
      <c r="L58" s="19"/>
      <c r="M58" s="19"/>
      <c r="N58" s="19"/>
      <c r="O58" s="11"/>
      <c r="P58" s="11"/>
      <c r="Q58" s="11"/>
      <c r="R58" s="11"/>
      <c r="S58" s="11"/>
      <c r="T58" s="11"/>
      <c r="U58" s="12"/>
      <c r="V58" s="12"/>
      <c r="W58" s="1"/>
      <c r="X58" s="1"/>
      <c r="Y58" s="12"/>
      <c r="Z58" s="12"/>
      <c r="AA58" s="1"/>
      <c r="AB58" s="10"/>
      <c r="AD58" s="68"/>
      <c r="AE58" s="68"/>
      <c r="AF58" s="69"/>
      <c r="AG58" s="68"/>
      <c r="AH58" s="68"/>
      <c r="AI58" s="68"/>
      <c r="AJ58" s="68"/>
    </row>
    <row r="59" spans="1:39" ht="14.25" customHeight="1" x14ac:dyDescent="0.2">
      <c r="A59">
        <v>58</v>
      </c>
      <c r="B59" s="10"/>
      <c r="C59" s="178" t="str">
        <f>INDEX(Settings!$A$1:$BB$100,$A59,C$1+$A$1)</f>
        <v>Áruérték összege</v>
      </c>
      <c r="D59" s="178">
        <f>INDEX(Settings!$A$1:$BB$100,$A59,D$1+$A$1)</f>
        <v>0</v>
      </c>
      <c r="E59" s="178">
        <f>INDEX(Settings!$A$1:$BB$100,$A59,E$1+$A$1)</f>
        <v>0</v>
      </c>
      <c r="F59" s="178">
        <f>INDEX(Settings!$A$1:$BB$100,$A59,F$1+$A$1)</f>
        <v>0</v>
      </c>
      <c r="G59" s="178">
        <f>INDEX(Settings!$A$1:$BB$100,$A59,G$1+$A$1)</f>
        <v>0</v>
      </c>
      <c r="H59" s="171"/>
      <c r="I59" s="178" t="str">
        <f>INDEX(Settings!$A$1:$BB$100,$A59,I$1+$A$1)</f>
        <v>Pénznem</v>
      </c>
      <c r="J59" s="178">
        <f>INDEX(Settings!$A$1:$BB$100,$A59,J$1+$A$1)</f>
        <v>0</v>
      </c>
      <c r="K59" s="178">
        <f>INDEX(Settings!$A$1:$BB$100,$A59,K$1+$A$1)</f>
        <v>0</v>
      </c>
      <c r="L59" s="171"/>
      <c r="M59" s="178" t="str">
        <f>INDEX(Settings!$A$1:$BB$100,$A59,M$1+$A$1)</f>
        <v>Árumegnevezés</v>
      </c>
      <c r="N59" s="178">
        <f>INDEX(Settings!$A$1:$BB$100,$A59,N$1+$A$1)</f>
        <v>0</v>
      </c>
      <c r="O59" s="178">
        <f>INDEX(Settings!$A$1:$BB$100,$A59,O$1+$A$1)</f>
        <v>0</v>
      </c>
      <c r="P59" s="171"/>
      <c r="Q59" s="178" t="str">
        <f>INDEX(Settings!$A$1:$BB$100,$A59,Q$1+$A$1)</f>
        <v xml:space="preserve">                                  Csomagolás módjának leírása                   </v>
      </c>
      <c r="R59" s="178">
        <f>INDEX(Settings!$A$1:$BB$100,$A59,R$1+$A$1)</f>
        <v>0</v>
      </c>
      <c r="S59" s="178">
        <f>INDEX(Settings!$A$1:$BB$100,$A59,S$1+$A$1)</f>
        <v>0</v>
      </c>
      <c r="T59" s="178">
        <f>INDEX(Settings!$A$1:$BB$100,$A59,T$1+$A$1)</f>
        <v>0</v>
      </c>
      <c r="U59" s="178">
        <f>INDEX(Settings!$A$1:$BB$100,$A59,U$1+$A$1)</f>
        <v>0</v>
      </c>
      <c r="V59" s="178">
        <f>INDEX(Settings!$A$1:$BB$100,$A59,V$1+$A$1)</f>
        <v>0</v>
      </c>
      <c r="W59" s="178">
        <f>INDEX(Settings!$A$1:$BB$100,$A59,W$1+$A$1)</f>
        <v>0</v>
      </c>
      <c r="X59" s="178" t="s">
        <v>183</v>
      </c>
      <c r="Y59" s="178"/>
      <c r="Z59" s="178"/>
      <c r="AA59" s="178"/>
      <c r="AB59" s="10"/>
      <c r="AD59" s="69"/>
      <c r="AE59" s="69"/>
      <c r="AF59" s="69"/>
      <c r="AG59" s="69"/>
      <c r="AH59" s="68"/>
      <c r="AI59" s="68"/>
      <c r="AJ59" s="68"/>
    </row>
    <row r="60" spans="1:39" ht="14.25" x14ac:dyDescent="0.2">
      <c r="A60">
        <v>59</v>
      </c>
      <c r="B60" s="10"/>
      <c r="C60" s="180"/>
      <c r="D60" s="180"/>
      <c r="E60" s="180"/>
      <c r="F60" s="180"/>
      <c r="G60" s="180"/>
      <c r="H60" s="26"/>
      <c r="I60" s="175"/>
      <c r="J60" s="175"/>
      <c r="K60" s="175"/>
      <c r="L60" s="168"/>
      <c r="M60" s="175"/>
      <c r="N60" s="175"/>
      <c r="O60" s="175"/>
      <c r="P60" s="169"/>
      <c r="Q60" s="175"/>
      <c r="R60" s="175"/>
      <c r="S60" s="175"/>
      <c r="T60" s="175"/>
      <c r="U60" s="175"/>
      <c r="V60" s="175"/>
      <c r="W60" s="175"/>
      <c r="X60" s="169"/>
      <c r="Y60" s="164"/>
      <c r="Z60" s="170"/>
      <c r="AA60" s="161" t="s">
        <v>49</v>
      </c>
      <c r="AB60" s="10"/>
      <c r="AD60" s="69"/>
      <c r="AE60" s="69"/>
      <c r="AF60" s="68"/>
      <c r="AG60" s="69"/>
      <c r="AH60" s="68"/>
      <c r="AI60" s="68"/>
      <c r="AJ60" s="68"/>
    </row>
    <row r="61" spans="1:39" s="85" customFormat="1" ht="3.95" customHeight="1" x14ac:dyDescent="0.2">
      <c r="A61">
        <v>60</v>
      </c>
      <c r="B61" s="13"/>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3"/>
      <c r="AC61" s="74"/>
      <c r="AD61" s="68"/>
      <c r="AE61" s="68"/>
      <c r="AF61" s="68"/>
      <c r="AG61" s="68"/>
      <c r="AH61" s="69"/>
      <c r="AI61" s="69"/>
      <c r="AJ61" s="69"/>
      <c r="AK61" s="74"/>
      <c r="AL61" s="69"/>
      <c r="AM61" s="69"/>
    </row>
    <row r="62" spans="1:39" s="85" customFormat="1" ht="3.95" customHeight="1" x14ac:dyDescent="0.2">
      <c r="A62">
        <v>61</v>
      </c>
      <c r="B62" s="13"/>
      <c r="C62" s="17"/>
      <c r="D62" s="17"/>
      <c r="E62" s="18"/>
      <c r="F62" s="18"/>
      <c r="G62" s="18"/>
      <c r="H62" s="18"/>
      <c r="I62" s="18"/>
      <c r="J62" s="18"/>
      <c r="K62" s="18"/>
      <c r="L62" s="18"/>
      <c r="M62" s="18"/>
      <c r="N62" s="18"/>
      <c r="O62" s="18"/>
      <c r="P62" s="18"/>
      <c r="Q62" s="18"/>
      <c r="R62" s="18"/>
      <c r="S62" s="18"/>
      <c r="T62" s="18"/>
      <c r="U62" s="18"/>
      <c r="V62" s="18"/>
      <c r="W62" s="18"/>
      <c r="X62" s="18"/>
      <c r="Y62" s="18"/>
      <c r="Z62" s="18"/>
      <c r="AA62" s="18"/>
      <c r="AB62" s="13"/>
      <c r="AC62" s="74"/>
      <c r="AD62" s="68"/>
      <c r="AE62" s="68" t="b">
        <f>AE16&lt;&gt;3</f>
        <v>1</v>
      </c>
      <c r="AF62" s="68"/>
      <c r="AG62" s="68"/>
      <c r="AH62" s="69"/>
      <c r="AI62" s="69"/>
      <c r="AJ62" s="69"/>
      <c r="AK62" s="74"/>
      <c r="AL62" s="69"/>
      <c r="AM62" s="69"/>
    </row>
    <row r="63" spans="1:39" ht="14.25" x14ac:dyDescent="0.2">
      <c r="A63">
        <v>62</v>
      </c>
      <c r="B63" s="10"/>
      <c r="C63" s="7" t="str">
        <f>INDEX(Settings!$A$1:$BB$100,$A63,C$1+$A$1)</f>
        <v>Megjegyzés</v>
      </c>
      <c r="D63" s="7"/>
      <c r="E63" s="11"/>
      <c r="F63" s="11"/>
      <c r="G63" s="11"/>
      <c r="H63" s="11"/>
      <c r="I63" s="19"/>
      <c r="J63" s="19"/>
      <c r="K63" s="19"/>
      <c r="L63" s="19"/>
      <c r="M63" s="19"/>
      <c r="N63" s="19"/>
      <c r="O63" s="11"/>
      <c r="P63" s="11"/>
      <c r="Q63" s="11"/>
      <c r="R63" s="11"/>
      <c r="S63" s="11"/>
      <c r="T63" s="11"/>
      <c r="U63" s="12"/>
      <c r="V63" s="12"/>
      <c r="W63" s="1"/>
      <c r="X63" s="1"/>
      <c r="Y63" s="12"/>
      <c r="Z63" s="12"/>
      <c r="AA63" s="1"/>
      <c r="AB63" s="30"/>
      <c r="AC63" s="75"/>
      <c r="AD63" s="68"/>
      <c r="AE63" s="68"/>
      <c r="AF63" s="69"/>
      <c r="AG63" s="68"/>
      <c r="AH63" s="70"/>
      <c r="AI63" s="70"/>
      <c r="AJ63" s="70"/>
    </row>
    <row r="64" spans="1:39" ht="42" customHeight="1" x14ac:dyDescent="0.2">
      <c r="A64">
        <v>63</v>
      </c>
      <c r="B64" s="10"/>
      <c r="C64" s="181"/>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3"/>
      <c r="AB64" s="30"/>
      <c r="AC64" s="75"/>
      <c r="AD64" s="69"/>
      <c r="AE64" s="69"/>
      <c r="AF64" s="69"/>
      <c r="AG64" s="69"/>
      <c r="AH64" s="70"/>
      <c r="AI64" s="70"/>
      <c r="AJ64" s="70"/>
    </row>
    <row r="65" spans="1:39" s="86" customFormat="1" ht="3.95" customHeight="1" x14ac:dyDescent="0.2">
      <c r="A65">
        <v>64</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75"/>
      <c r="AD65" s="69"/>
      <c r="AE65" s="69"/>
      <c r="AF65" s="70"/>
      <c r="AG65" s="69"/>
      <c r="AH65" s="70"/>
      <c r="AI65" s="70"/>
      <c r="AJ65" s="70"/>
      <c r="AK65" s="75"/>
      <c r="AL65" s="70"/>
      <c r="AM65" s="70"/>
    </row>
    <row r="66" spans="1:39" s="86" customFormat="1" x14ac:dyDescent="0.2">
      <c r="A66">
        <v>65</v>
      </c>
      <c r="B66" s="30"/>
      <c r="C66" s="52" t="str">
        <f>INDEX(Settings!$A$1:$BB$100,$A66,C$1+$A$1)</f>
        <v>Kiegészítő feltételek:</v>
      </c>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75"/>
      <c r="AD66" s="70"/>
      <c r="AE66" s="70"/>
      <c r="AF66" s="70"/>
      <c r="AG66" s="70"/>
      <c r="AH66" s="70"/>
      <c r="AI66" s="70"/>
      <c r="AJ66" s="70"/>
      <c r="AK66" s="75"/>
      <c r="AL66" s="70"/>
      <c r="AM66" s="70"/>
    </row>
    <row r="67" spans="1:39" s="86" customFormat="1" x14ac:dyDescent="0.2">
      <c r="A67">
        <v>66</v>
      </c>
      <c r="B67" s="30"/>
      <c r="C67" s="52" t="str">
        <f>INDEX(Settings!$A$1:$BB$100,$A67,C$1+$A$1)</f>
        <v>A szállítmányozási megbízás egyszeri szerződésnek minősül, megrendelő tudomással bír arról, hogy a megbízott a megbízás teljesítése során szolgáltatást közvetít.</v>
      </c>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75"/>
      <c r="AD67" s="70"/>
      <c r="AE67" s="70"/>
      <c r="AF67" s="70"/>
      <c r="AG67" s="70"/>
      <c r="AH67" s="70"/>
      <c r="AI67" s="70"/>
      <c r="AJ67" s="70"/>
      <c r="AK67" s="75"/>
      <c r="AL67" s="70"/>
      <c r="AM67" s="70"/>
    </row>
    <row r="68" spans="1:39" s="86" customFormat="1" x14ac:dyDescent="0.2">
      <c r="A68">
        <v>67</v>
      </c>
      <c r="B68" s="30"/>
      <c r="C68" s="52" t="str">
        <f>INDEX(Settings!$A$1:$BB$100,$A68,C$1+$A$1)</f>
        <v>A megbízást kérjük hétfőtől csütörtökig 16:30-ig, pénteken 14:00-ig elküldeni a másnapi felvételhez!</v>
      </c>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75"/>
      <c r="AD68" s="70"/>
      <c r="AE68" s="70"/>
      <c r="AF68" s="70"/>
      <c r="AG68" s="70"/>
      <c r="AH68" s="70"/>
      <c r="AI68" s="70"/>
      <c r="AJ68" s="70"/>
      <c r="AK68" s="75"/>
      <c r="AL68" s="70"/>
      <c r="AM68" s="70"/>
    </row>
    <row r="69" spans="1:39" s="86" customFormat="1" x14ac:dyDescent="0.2">
      <c r="A69">
        <v>68</v>
      </c>
      <c r="B69" s="30"/>
      <c r="C69" s="52" t="str">
        <f>SUBSTITUTE(INDEX(Settings!$A$1:$BB$100,$A69,C$1+$A$1),220,AE72)</f>
        <v>A küldemény csomagolása, címzése a Megbízó feladata. A küldemény magassága raklappal együtt max. 220 cm lehet.</v>
      </c>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75"/>
      <c r="AD69" s="70"/>
      <c r="AE69" s="70"/>
      <c r="AF69" s="70"/>
      <c r="AG69" s="70"/>
      <c r="AH69" s="70"/>
      <c r="AI69" s="70"/>
      <c r="AJ69" s="70"/>
      <c r="AK69" s="75"/>
      <c r="AL69" s="70"/>
      <c r="AM69" s="70"/>
    </row>
    <row r="70" spans="1:39" s="86" customFormat="1" x14ac:dyDescent="0.2">
      <c r="A70">
        <v>69</v>
      </c>
      <c r="B70" s="30"/>
      <c r="C70" s="52" t="str">
        <f>INDEX(Settings!$A$1:$BB$100,$A70,C$1+$A$1)</f>
        <v>Csereraklap igény esetén kérjen sofőrünktől raklapcsekket! EUP csere díja 250 Ft / raklap.</v>
      </c>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75"/>
      <c r="AD70" s="70"/>
      <c r="AE70" s="70"/>
      <c r="AF70" s="70"/>
      <c r="AG70" s="70"/>
      <c r="AH70" s="70"/>
      <c r="AI70" s="70"/>
      <c r="AJ70" s="70"/>
      <c r="AK70" s="75"/>
      <c r="AL70" s="70"/>
      <c r="AM70" s="70"/>
    </row>
    <row r="71" spans="1:39" s="86" customFormat="1" x14ac:dyDescent="0.2">
      <c r="A71">
        <v>70</v>
      </c>
      <c r="B71" s="30"/>
      <c r="C71" s="52" t="str">
        <f>INDEX(Settings!$A$1:$BB$100,$A71,C$1+$A$1)</f>
        <v>Kérjük, hogy belföldi vagy EU szállítás esetén az áruhoz tartozó papírokat szíveskedjenek a küldemény oldalára rögzíteni! Szállítólevél visszaforgatás díja 475 Ft / küldemény.</v>
      </c>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75"/>
      <c r="AD71" s="70"/>
      <c r="AE71" s="70"/>
      <c r="AF71" s="70"/>
      <c r="AG71" s="70"/>
      <c r="AH71" s="70"/>
      <c r="AI71" s="70"/>
      <c r="AJ71" s="70"/>
      <c r="AK71" s="75"/>
      <c r="AL71" s="70"/>
      <c r="AM71" s="70"/>
    </row>
    <row r="72" spans="1:39" s="86" customFormat="1" x14ac:dyDescent="0.2">
      <c r="A72">
        <v>71</v>
      </c>
      <c r="B72" s="30"/>
      <c r="C72" s="52" t="str">
        <f>INDEX(Settings!$A$1:$BB$100,$A72,C$1+$A$1)</f>
        <v>A Címzett értesítése, az áruátvétel körülményeinek biztosítása a Megbízó feladata.</v>
      </c>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75"/>
      <c r="AD72" s="70"/>
      <c r="AE72" s="70">
        <f>IF(OR(AE16=4,AE16=4),270,220)</f>
        <v>220</v>
      </c>
      <c r="AF72" s="70"/>
      <c r="AG72" s="70"/>
      <c r="AH72" s="70"/>
      <c r="AI72" s="70"/>
      <c r="AJ72" s="70"/>
      <c r="AK72" s="75"/>
      <c r="AL72" s="70"/>
      <c r="AM72" s="70"/>
    </row>
    <row r="73" spans="1:39" s="86" customFormat="1" x14ac:dyDescent="0.2">
      <c r="A73">
        <v>72</v>
      </c>
      <c r="B73" s="30"/>
      <c r="C73" s="52" t="str">
        <f>INDEX(Settings!$A$1:$BB$100,$A73,C$1+$A$1)</f>
        <v xml:space="preserve">Az áru felvétele és kiszállítása normál nyitvatartási időben történik, amelynél 8-17 h-t veszünk alapul. </v>
      </c>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75"/>
      <c r="AD73" s="70"/>
      <c r="AE73" s="70" t="b">
        <f>AE16=1</f>
        <v>1</v>
      </c>
      <c r="AF73" s="70"/>
      <c r="AG73" s="70"/>
      <c r="AH73" s="70"/>
      <c r="AI73" s="70"/>
      <c r="AJ73" s="70"/>
      <c r="AK73" s="75"/>
      <c r="AL73" s="70"/>
      <c r="AM73" s="70"/>
    </row>
    <row r="74" spans="1:39" s="86" customFormat="1" x14ac:dyDescent="0.2">
      <c r="A74">
        <v>73</v>
      </c>
      <c r="B74" s="30"/>
      <c r="C74" s="52" t="str">
        <f>INDEX(Settings!$A$1:$BB$100,$A74,C$1+$A$1)</f>
        <v>Délelőtti, illetve időablakos kiszállítás esetén felárat számolunk fel (pénzvisszafizetési garanciával): 9 vagy 10 óra: +50%, 12 óra: +30%, 16 óra: +20%, időablak: +50%</v>
      </c>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75"/>
      <c r="AD74" s="70"/>
      <c r="AE74" s="70" t="b">
        <f>OR(AE16=1,AE16=4)</f>
        <v>1</v>
      </c>
      <c r="AF74" s="70"/>
      <c r="AG74" s="70"/>
      <c r="AH74" s="70"/>
      <c r="AI74" s="70"/>
      <c r="AJ74" s="70"/>
      <c r="AK74" s="75"/>
      <c r="AL74" s="70"/>
      <c r="AM74" s="70"/>
    </row>
    <row r="75" spans="1:39" s="86" customFormat="1" x14ac:dyDescent="0.2">
      <c r="A75">
        <v>74</v>
      </c>
      <c r="B75" s="30"/>
      <c r="C75" s="52" t="str">
        <f>INDEX(Settings!$A$1:$BB$100,$A75,C$1+$A$1)</f>
        <v>Az áru fel- illetve lerakodása a Feladó ill. a Címzett feladata. Amennyiben ez nem biztosított, a rakodás díja megállapodás szerint.</v>
      </c>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75"/>
      <c r="AD75" s="70"/>
      <c r="AE75" s="70"/>
      <c r="AF75" s="70"/>
      <c r="AG75" s="70"/>
      <c r="AH75" s="70"/>
      <c r="AI75" s="70"/>
      <c r="AJ75" s="70"/>
      <c r="AK75" s="75"/>
      <c r="AL75" s="70"/>
      <c r="AM75" s="70"/>
    </row>
    <row r="76" spans="1:39" s="86" customFormat="1" x14ac:dyDescent="0.2">
      <c r="A76">
        <v>75</v>
      </c>
      <c r="B76" s="30"/>
      <c r="C76" s="52" t="str">
        <f>INDEX(Settings!$A$1:$BB$100,$A76,C$1+$A$1)</f>
        <v>A Megbízó vagy az Átvevő hibájából visszaszállított  küldeményért az esedékes fuvardíjat számítjuk fel.</v>
      </c>
      <c r="D76" s="52"/>
      <c r="E76" s="52"/>
      <c r="F76" s="52"/>
      <c r="G76" s="52"/>
      <c r="H76" s="52"/>
      <c r="I76" s="52"/>
      <c r="J76" s="52"/>
      <c r="K76" s="52"/>
      <c r="L76" s="52"/>
      <c r="M76" s="52"/>
      <c r="N76" s="52"/>
      <c r="O76" s="52"/>
      <c r="P76" s="52"/>
      <c r="Q76" s="52"/>
      <c r="R76" s="52"/>
      <c r="S76" s="52"/>
      <c r="T76" s="52"/>
      <c r="U76" s="52"/>
      <c r="V76" s="52"/>
      <c r="W76" s="52"/>
      <c r="X76" s="52"/>
      <c r="Y76" s="52"/>
      <c r="Z76" s="52"/>
      <c r="AA76" s="52"/>
      <c r="AB76" s="53"/>
      <c r="AC76" s="73"/>
      <c r="AD76" s="70"/>
      <c r="AE76" s="70"/>
      <c r="AF76" s="70"/>
      <c r="AG76" s="70"/>
      <c r="AH76" s="68"/>
      <c r="AI76" s="68"/>
      <c r="AJ76" s="68"/>
      <c r="AK76" s="75"/>
      <c r="AL76" s="70"/>
      <c r="AM76" s="70"/>
    </row>
    <row r="77" spans="1:39" s="86" customFormat="1" x14ac:dyDescent="0.2">
      <c r="A77">
        <v>76</v>
      </c>
      <c r="B77" s="30"/>
      <c r="C77" s="52" t="str">
        <f>INDEX(Settings!$A$1:$BB$100,$A77,C$1+$A$1)</f>
        <v>Szálanyagok esetén a következő felárakakat számítjuk fel: 3m: +20 %, 4m: +30 %, 5m +40 %, 6m: +50 %, 7m: +60 %.</v>
      </c>
      <c r="D77" s="52"/>
      <c r="E77" s="52"/>
      <c r="F77" s="52"/>
      <c r="G77" s="52"/>
      <c r="H77" s="52"/>
      <c r="I77" s="52"/>
      <c r="J77" s="52"/>
      <c r="K77" s="52"/>
      <c r="L77" s="52"/>
      <c r="M77" s="52"/>
      <c r="N77" s="52"/>
      <c r="O77" s="52"/>
      <c r="P77" s="52"/>
      <c r="Q77" s="52"/>
      <c r="R77" s="52"/>
      <c r="S77" s="52"/>
      <c r="T77" s="52"/>
      <c r="U77" s="52"/>
      <c r="V77" s="52"/>
      <c r="W77" s="52"/>
      <c r="X77" s="52"/>
      <c r="Y77" s="52"/>
      <c r="Z77" s="52"/>
      <c r="AA77" s="52"/>
      <c r="AB77" s="53"/>
      <c r="AC77" s="73"/>
      <c r="AD77" s="70"/>
      <c r="AE77" s="70" t="b">
        <f>AE16&lt;4</f>
        <v>1</v>
      </c>
      <c r="AF77" s="70"/>
      <c r="AG77" s="70"/>
      <c r="AH77" s="68"/>
      <c r="AI77" s="68"/>
      <c r="AJ77" s="68"/>
      <c r="AK77" s="75"/>
      <c r="AL77" s="70"/>
      <c r="AM77" s="70"/>
    </row>
    <row r="78" spans="1:39" s="86" customFormat="1" x14ac:dyDescent="0.2">
      <c r="A78">
        <v>77</v>
      </c>
      <c r="B78" s="30"/>
      <c r="C78" s="52" t="str">
        <f>INDEX(Settings!$A$1:$BB$100,$A78,C$1+$A$1)</f>
        <v>EKÁER szállítmányoknál GW feladata a rendszámok rögzítése / ellenőrzése / aktualizálása, a bevitt adatokért CMR I. 23.§ 5. alapján felel. Szolgáltatás díja: 300 Ft / megbízás</v>
      </c>
      <c r="D78" s="52"/>
      <c r="E78" s="52"/>
      <c r="F78" s="52"/>
      <c r="G78" s="52"/>
      <c r="H78" s="52"/>
      <c r="I78" s="52"/>
      <c r="J78" s="52"/>
      <c r="K78" s="52"/>
      <c r="L78" s="52"/>
      <c r="M78" s="52"/>
      <c r="N78" s="52"/>
      <c r="O78" s="52"/>
      <c r="P78" s="52"/>
      <c r="Q78" s="52"/>
      <c r="R78" s="52"/>
      <c r="S78" s="52"/>
      <c r="T78" s="52"/>
      <c r="U78" s="52"/>
      <c r="V78" s="52"/>
      <c r="W78" s="52"/>
      <c r="X78" s="52"/>
      <c r="Y78" s="52"/>
      <c r="Z78" s="52"/>
      <c r="AA78" s="52"/>
      <c r="AB78" s="53"/>
      <c r="AC78" s="73"/>
      <c r="AD78" s="70"/>
      <c r="AE78" s="70"/>
      <c r="AF78" s="68"/>
      <c r="AG78" s="70"/>
      <c r="AH78" s="68"/>
      <c r="AI78" s="68"/>
      <c r="AJ78" s="68"/>
      <c r="AK78" s="75"/>
      <c r="AL78" s="70"/>
      <c r="AM78" s="70"/>
    </row>
    <row r="79" spans="1:39" s="86" customFormat="1" ht="18" customHeight="1" x14ac:dyDescent="0.2">
      <c r="A79">
        <v>78</v>
      </c>
      <c r="B79" s="30"/>
      <c r="C79" s="177" t="str">
        <f>INDEX(Settings!$A$1:$BB$100,$A79,C$1+$A$1)</f>
        <v>Jelen megbízásra a Magyar Szállítmányozók és Logisztikai Szolgáltatók Szövetsége által közzétett Általános Szállítmányozási Feltételek (ÁSZF) mindenkor hatályos feltételei irányadóak azzal a kiegészítéssel, hogy felelősségünk árukárért 8,33 SDR/kg-ra (kb. € 10/kg), késedelemért a fuvardíjra, egyéb károkért káreseményenként 2.000 SDR-re korlátozott.</v>
      </c>
      <c r="D79" s="177">
        <f>INDEX(Settings!$A$1:$BB$100,$A79,D$1+$A$1)</f>
        <v>0</v>
      </c>
      <c r="E79" s="177">
        <f>INDEX(Settings!$A$1:$BB$100,$A79,E$1+$A$1)</f>
        <v>0</v>
      </c>
      <c r="F79" s="177">
        <f>INDEX(Settings!$A$1:$BB$100,$A79,F$1+$A$1)</f>
        <v>0</v>
      </c>
      <c r="G79" s="177">
        <f>INDEX(Settings!$A$1:$BB$100,$A79,G$1+$A$1)</f>
        <v>0</v>
      </c>
      <c r="H79" s="177">
        <f>INDEX(Settings!$A$1:$BB$100,$A79,H$1+$A$1)</f>
        <v>0</v>
      </c>
      <c r="I79" s="177">
        <f>INDEX(Settings!$A$1:$BB$100,$A79,I$1+$A$1)</f>
        <v>0</v>
      </c>
      <c r="J79" s="177">
        <f>INDEX(Settings!$A$1:$BB$100,$A79,J$1+$A$1)</f>
        <v>0</v>
      </c>
      <c r="K79" s="177">
        <f>INDEX(Settings!$A$1:$BB$100,$A79,K$1+$A$1)</f>
        <v>0</v>
      </c>
      <c r="L79" s="177">
        <f>INDEX(Settings!$A$1:$BB$100,$A79,L$1+$A$1)</f>
        <v>0</v>
      </c>
      <c r="M79" s="177">
        <f>INDEX(Settings!$A$1:$BB$100,$A79,M$1+$A$1)</f>
        <v>0</v>
      </c>
      <c r="N79" s="177">
        <f>INDEX(Settings!$A$1:$BB$100,$A79,N$1+$A$1)</f>
        <v>0</v>
      </c>
      <c r="O79" s="177">
        <f>INDEX(Settings!$A$1:$BB$100,$A79,O$1+$A$1)</f>
        <v>0</v>
      </c>
      <c r="P79" s="177">
        <f>INDEX(Settings!$A$1:$BB$100,$A79,P$1+$A$1)</f>
        <v>0</v>
      </c>
      <c r="Q79" s="177">
        <f>INDEX(Settings!$A$1:$BB$100,$A79,Q$1+$A$1)</f>
        <v>0</v>
      </c>
      <c r="R79" s="177">
        <f>INDEX(Settings!$A$1:$BB$100,$A79,R$1+$A$1)</f>
        <v>0</v>
      </c>
      <c r="S79" s="177">
        <f>INDEX(Settings!$A$1:$BB$100,$A79,S$1+$A$1)</f>
        <v>0</v>
      </c>
      <c r="T79" s="177">
        <f>INDEX(Settings!$A$1:$BB$100,$A79,T$1+$A$1)</f>
        <v>0</v>
      </c>
      <c r="U79" s="177">
        <f>INDEX(Settings!$A$1:$BB$100,$A79,U$1+$A$1)</f>
        <v>0</v>
      </c>
      <c r="V79" s="177">
        <f>INDEX(Settings!$A$1:$BB$100,$A79,V$1+$A$1)</f>
        <v>0</v>
      </c>
      <c r="W79" s="177">
        <f>INDEX(Settings!$A$1:$BB$100,$A79,W$1+$A$1)</f>
        <v>0</v>
      </c>
      <c r="X79" s="177">
        <f>INDEX(Settings!$A$1:$BB$100,$A79,X$1+$A$1)</f>
        <v>0</v>
      </c>
      <c r="Y79" s="177">
        <f>INDEX(Settings!$A$1:$BB$100,$A79,Y$1+$A$1)</f>
        <v>0</v>
      </c>
      <c r="Z79" s="177">
        <f>INDEX(Settings!$A$1:$BB$100,$A79,Z$1+$A$1)</f>
        <v>0</v>
      </c>
      <c r="AA79" s="177">
        <f>INDEX(Settings!$A$1:$BB$100,$A79,AA$1+$A$1)</f>
        <v>0</v>
      </c>
      <c r="AB79" s="177">
        <f>INDEX(Settings!$A$1:$BB$100,$A79,AB$1+$A$1)</f>
        <v>0</v>
      </c>
      <c r="AC79" s="73"/>
      <c r="AD79" s="68"/>
      <c r="AE79" s="68"/>
      <c r="AF79" s="68"/>
      <c r="AG79" s="68"/>
      <c r="AH79" s="68"/>
      <c r="AI79" s="68"/>
      <c r="AJ79" s="68"/>
      <c r="AK79" s="75"/>
      <c r="AL79" s="70"/>
      <c r="AM79" s="70"/>
    </row>
    <row r="80" spans="1:39" ht="12.75" customHeight="1" x14ac:dyDescent="0.2">
      <c r="A80">
        <v>79</v>
      </c>
      <c r="B80" s="8"/>
      <c r="C80" s="54" t="str">
        <f>INDEX(Settings!$A$1:$BB$100,$A80,C$1+$A$1)</f>
        <v>Szállítmányozási megbízás</v>
      </c>
      <c r="D80" s="54"/>
      <c r="E80" s="54"/>
      <c r="F80" s="54"/>
      <c r="G80" s="54"/>
      <c r="H80" s="54"/>
      <c r="I80" s="54"/>
      <c r="J80" s="54"/>
      <c r="K80" s="54" t="str">
        <f>INDEX(Settings!$A$1:$BB$100,$A80,K$1+$A$1)</f>
        <v>Verzió 1.</v>
      </c>
      <c r="L80" s="54"/>
      <c r="M80" s="54"/>
      <c r="N80" s="54"/>
      <c r="O80" s="54" t="str">
        <f>INDEX(Settings!$A$1:$BB$100,$A80,O$1+$A$1)</f>
        <v>Készítette: adu77</v>
      </c>
      <c r="P80" s="54"/>
      <c r="Q80" s="54"/>
      <c r="R80" s="54"/>
      <c r="S80" s="54" t="str">
        <f>INDEX(Settings!$A$1:$BB$100,$A80,S$1+$A$1)</f>
        <v>Ellenőrizte: bva77</v>
      </c>
      <c r="T80" s="54"/>
      <c r="U80" s="54"/>
      <c r="V80" s="54"/>
      <c r="W80" s="54" t="str">
        <f>INDEX(Settings!$A$1:$BB$100,$A80,W$1+$A$1)</f>
        <v>Érvényes: 2015.01.01-től</v>
      </c>
      <c r="X80" s="54"/>
      <c r="Y80" s="54"/>
      <c r="Z80" s="54"/>
      <c r="AA80" s="54"/>
      <c r="AB80" s="54"/>
      <c r="AD80" s="68"/>
      <c r="AE80" s="68" t="b">
        <f>AE77</f>
        <v>1</v>
      </c>
      <c r="AF80" s="68"/>
      <c r="AG80" s="68"/>
      <c r="AH80" s="68"/>
      <c r="AI80" s="68"/>
      <c r="AJ80" s="68"/>
    </row>
    <row r="81" spans="2:36" ht="12.75" customHeight="1" x14ac:dyDescent="0.2">
      <c r="B81" s="71"/>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D81" s="68"/>
      <c r="AE81" s="68"/>
      <c r="AF81" s="68"/>
      <c r="AG81" s="68"/>
      <c r="AH81" s="68"/>
      <c r="AI81" s="68"/>
      <c r="AJ81" s="68"/>
    </row>
    <row r="82" spans="2:36" ht="12.75" customHeight="1" x14ac:dyDescent="0.2">
      <c r="B82" s="71"/>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D82" s="68"/>
      <c r="AE82" s="68"/>
      <c r="AF82" s="68"/>
      <c r="AG82" s="68"/>
      <c r="AH82" s="68"/>
      <c r="AI82" s="68"/>
      <c r="AJ82" s="68"/>
    </row>
    <row r="83" spans="2:36" ht="12.75" customHeight="1" x14ac:dyDescent="0.2">
      <c r="B83" s="71"/>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D83" s="68"/>
      <c r="AE83" s="68"/>
      <c r="AF83" s="68"/>
      <c r="AG83" s="68"/>
      <c r="AH83" s="68"/>
      <c r="AI83" s="68"/>
      <c r="AJ83" s="68"/>
    </row>
    <row r="84" spans="2:36" ht="12.75" customHeight="1" x14ac:dyDescent="0.2">
      <c r="B84" s="71"/>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D84" s="68"/>
      <c r="AE84" s="68"/>
      <c r="AF84" s="68"/>
      <c r="AG84" s="68"/>
      <c r="AH84" s="68"/>
      <c r="AI84" s="68"/>
      <c r="AJ84" s="68"/>
    </row>
    <row r="85" spans="2:36" ht="12.75" customHeight="1" x14ac:dyDescent="0.2">
      <c r="B85" s="71"/>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D85" s="68"/>
      <c r="AE85" s="68"/>
      <c r="AF85" s="68"/>
      <c r="AG85" s="68"/>
      <c r="AH85" s="68"/>
      <c r="AI85" s="68"/>
      <c r="AJ85" s="68"/>
    </row>
    <row r="86" spans="2:36" ht="12.75" customHeight="1" x14ac:dyDescent="0.2">
      <c r="B86" s="71"/>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D86" s="68"/>
      <c r="AE86" s="68"/>
      <c r="AF86" s="68"/>
      <c r="AG86" s="68"/>
      <c r="AH86" s="68"/>
      <c r="AI86" s="68"/>
      <c r="AJ86" s="68"/>
    </row>
    <row r="87" spans="2:36" ht="12.75" customHeight="1" x14ac:dyDescent="0.2">
      <c r="B87" s="71"/>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D87" s="68"/>
      <c r="AE87" s="68"/>
      <c r="AF87" s="68"/>
      <c r="AG87" s="68"/>
      <c r="AH87" s="68"/>
      <c r="AI87" s="68"/>
      <c r="AJ87" s="68"/>
    </row>
    <row r="88" spans="2:36" ht="12.75" customHeight="1" x14ac:dyDescent="0.2">
      <c r="B88" s="71"/>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D88" s="68"/>
      <c r="AE88" s="68"/>
      <c r="AF88" s="68"/>
      <c r="AG88" s="68"/>
      <c r="AH88" s="68"/>
      <c r="AI88" s="68"/>
      <c r="AJ88" s="68"/>
    </row>
    <row r="89" spans="2:36" ht="12.75" customHeight="1" x14ac:dyDescent="0.2">
      <c r="B89" s="71"/>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D89" s="68"/>
      <c r="AE89" s="68"/>
      <c r="AF89" s="68"/>
      <c r="AG89" s="68"/>
      <c r="AH89" s="68"/>
      <c r="AI89" s="68"/>
      <c r="AJ89" s="68"/>
    </row>
    <row r="90" spans="2:36" ht="12.75" customHeight="1" x14ac:dyDescent="0.2">
      <c r="B90" s="71"/>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D90" s="68"/>
      <c r="AE90" s="68"/>
      <c r="AF90" s="68"/>
      <c r="AG90" s="68"/>
      <c r="AH90" s="68"/>
      <c r="AI90" s="68"/>
      <c r="AJ90" s="68"/>
    </row>
    <row r="91" spans="2:36" ht="12.75" customHeight="1" x14ac:dyDescent="0.2">
      <c r="B91" s="71"/>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D91" s="68"/>
      <c r="AE91" s="68"/>
      <c r="AF91" s="68"/>
      <c r="AG91" s="68"/>
      <c r="AH91" s="68"/>
      <c r="AI91" s="68"/>
      <c r="AJ91" s="68"/>
    </row>
    <row r="92" spans="2:36" ht="12.75" customHeight="1" x14ac:dyDescent="0.2">
      <c r="B92" s="71"/>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D92" s="68"/>
      <c r="AE92" s="68"/>
      <c r="AF92" s="68"/>
      <c r="AG92" s="68"/>
      <c r="AH92" s="68"/>
      <c r="AI92" s="68"/>
      <c r="AJ92" s="68"/>
    </row>
    <row r="93" spans="2:36" ht="12.75" customHeight="1" x14ac:dyDescent="0.2">
      <c r="B93" s="71"/>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D93" s="68"/>
      <c r="AE93" s="68"/>
      <c r="AF93" s="68"/>
      <c r="AG93" s="68"/>
      <c r="AH93" s="68"/>
      <c r="AI93" s="68"/>
      <c r="AJ93" s="68"/>
    </row>
    <row r="94" spans="2:36" ht="12.75" customHeight="1" x14ac:dyDescent="0.2">
      <c r="B94" s="71"/>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D94" s="68"/>
      <c r="AE94" s="68"/>
      <c r="AF94" s="68"/>
      <c r="AG94" s="68"/>
      <c r="AH94" s="68"/>
      <c r="AI94" s="68"/>
      <c r="AJ94" s="68"/>
    </row>
    <row r="95" spans="2:36" ht="12.75" customHeight="1" x14ac:dyDescent="0.2">
      <c r="B95" s="71"/>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D95" s="68"/>
      <c r="AE95" s="68"/>
      <c r="AF95" s="68"/>
      <c r="AG95" s="68"/>
      <c r="AH95" s="68"/>
      <c r="AI95" s="68"/>
      <c r="AJ95" s="68"/>
    </row>
    <row r="96" spans="2:36" ht="12.75" customHeight="1" x14ac:dyDescent="0.2">
      <c r="B96" s="71"/>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D96" s="68"/>
      <c r="AE96" s="68"/>
      <c r="AF96" s="68"/>
      <c r="AG96" s="68"/>
      <c r="AH96" s="68"/>
      <c r="AI96" s="68"/>
      <c r="AJ96" s="68"/>
    </row>
    <row r="97" spans="2:36" ht="12.75" customHeight="1" x14ac:dyDescent="0.2">
      <c r="B97" s="71"/>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D97" s="68"/>
      <c r="AE97" s="68"/>
      <c r="AF97" s="68"/>
      <c r="AG97" s="68"/>
      <c r="AH97" s="68"/>
      <c r="AI97" s="68"/>
      <c r="AJ97" s="68"/>
    </row>
    <row r="98" spans="2:36" ht="12.75" customHeight="1" x14ac:dyDescent="0.2">
      <c r="B98" s="71"/>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D98" s="68"/>
      <c r="AE98" s="68"/>
      <c r="AF98" s="68"/>
      <c r="AG98" s="68"/>
      <c r="AH98" s="68"/>
      <c r="AI98" s="68"/>
      <c r="AJ98" s="68"/>
    </row>
    <row r="99" spans="2:36" ht="12.75" customHeight="1" x14ac:dyDescent="0.2">
      <c r="B99" s="71"/>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D99" s="68"/>
      <c r="AE99" s="68"/>
      <c r="AF99" s="68"/>
      <c r="AG99" s="68"/>
      <c r="AH99" s="68"/>
      <c r="AI99" s="68"/>
      <c r="AJ99" s="68"/>
    </row>
    <row r="100" spans="2:36" ht="12.75" customHeight="1" x14ac:dyDescent="0.2">
      <c r="B100" s="71"/>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D100" s="68"/>
      <c r="AE100" s="68"/>
      <c r="AF100" s="68"/>
      <c r="AG100" s="68"/>
      <c r="AH100" s="68"/>
      <c r="AI100" s="68"/>
      <c r="AJ100" s="68"/>
    </row>
    <row r="101" spans="2:36" ht="12.75" customHeight="1" x14ac:dyDescent="0.2">
      <c r="B101" s="71"/>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D101" s="68"/>
      <c r="AE101" s="68"/>
      <c r="AF101" s="68"/>
      <c r="AG101" s="68"/>
      <c r="AH101" s="68"/>
      <c r="AI101" s="68"/>
      <c r="AJ101" s="68"/>
    </row>
    <row r="102" spans="2:36" ht="12.75" customHeight="1" x14ac:dyDescent="0.2">
      <c r="B102" s="71"/>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D102" s="68"/>
      <c r="AE102" s="68"/>
      <c r="AF102" s="68"/>
      <c r="AG102" s="68"/>
      <c r="AH102" s="68"/>
      <c r="AI102" s="68"/>
      <c r="AJ102" s="68"/>
    </row>
    <row r="103" spans="2:36" ht="12.75" customHeight="1" x14ac:dyDescent="0.2">
      <c r="B103" s="71"/>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D103" s="68"/>
      <c r="AE103" s="68"/>
      <c r="AF103" s="68"/>
      <c r="AG103" s="68"/>
      <c r="AH103" s="68"/>
      <c r="AI103" s="68"/>
      <c r="AJ103" s="68"/>
    </row>
    <row r="104" spans="2:36" ht="12.75" customHeight="1" x14ac:dyDescent="0.2">
      <c r="B104" s="71"/>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D104" s="68"/>
      <c r="AE104" s="68"/>
      <c r="AF104" s="68"/>
      <c r="AG104" s="68"/>
      <c r="AH104" s="68"/>
      <c r="AI104" s="68"/>
      <c r="AJ104" s="68"/>
    </row>
    <row r="105" spans="2:36" ht="12.75" customHeight="1" x14ac:dyDescent="0.2">
      <c r="B105" s="71"/>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D105" s="68"/>
      <c r="AE105" s="68"/>
      <c r="AF105" s="68"/>
      <c r="AG105" s="68"/>
      <c r="AH105" s="68"/>
      <c r="AI105" s="68"/>
      <c r="AJ105" s="68"/>
    </row>
    <row r="106" spans="2:36" ht="12.75" customHeight="1" x14ac:dyDescent="0.2">
      <c r="B106" s="71"/>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D106" s="68"/>
      <c r="AE106" s="68"/>
      <c r="AF106" s="68"/>
      <c r="AG106" s="68"/>
      <c r="AH106" s="68"/>
      <c r="AI106" s="68"/>
      <c r="AJ106" s="68"/>
    </row>
    <row r="107" spans="2:36" ht="12.75" customHeight="1" x14ac:dyDescent="0.2">
      <c r="B107" s="71"/>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D107" s="68"/>
      <c r="AE107" s="68"/>
      <c r="AF107" s="68"/>
      <c r="AG107" s="68"/>
      <c r="AH107" s="68"/>
      <c r="AI107" s="68"/>
      <c r="AJ107" s="68"/>
    </row>
    <row r="108" spans="2:36" ht="12.75" customHeight="1" x14ac:dyDescent="0.2">
      <c r="B108" s="71"/>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D108" s="68"/>
      <c r="AE108" s="68"/>
      <c r="AF108" s="68"/>
      <c r="AG108" s="68"/>
      <c r="AH108" s="68"/>
      <c r="AI108" s="68"/>
      <c r="AJ108" s="68"/>
    </row>
    <row r="109" spans="2:36" ht="12.75" customHeight="1" x14ac:dyDescent="0.2">
      <c r="B109" s="71"/>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D109" s="68"/>
      <c r="AE109" s="68"/>
      <c r="AF109" s="68"/>
      <c r="AG109" s="68"/>
      <c r="AH109" s="68"/>
      <c r="AI109" s="68"/>
      <c r="AJ109" s="68"/>
    </row>
    <row r="110" spans="2:36" ht="12.75" customHeight="1" x14ac:dyDescent="0.2">
      <c r="B110" s="71"/>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D110" s="68"/>
      <c r="AE110" s="68"/>
      <c r="AF110" s="68"/>
      <c r="AG110" s="68"/>
      <c r="AH110" s="68"/>
      <c r="AI110" s="68"/>
      <c r="AJ110" s="68"/>
    </row>
    <row r="111" spans="2:36" ht="12.75" customHeight="1" x14ac:dyDescent="0.2">
      <c r="B111" s="71"/>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D111" s="68"/>
      <c r="AE111" s="68"/>
      <c r="AF111" s="68"/>
      <c r="AG111" s="68"/>
      <c r="AH111" s="68"/>
      <c r="AI111" s="68"/>
      <c r="AJ111" s="68"/>
    </row>
    <row r="112" spans="2:36" ht="12.75" customHeight="1" x14ac:dyDescent="0.2">
      <c r="B112" s="71"/>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D112" s="68"/>
      <c r="AE112" s="68"/>
      <c r="AF112" s="68"/>
      <c r="AG112" s="68"/>
      <c r="AH112" s="68"/>
      <c r="AI112" s="68"/>
      <c r="AJ112" s="68"/>
    </row>
    <row r="113" spans="2:36" ht="12.75" customHeight="1" x14ac:dyDescent="0.2">
      <c r="B113" s="71"/>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D113" s="68"/>
      <c r="AE113" s="68"/>
      <c r="AF113" s="68"/>
      <c r="AG113" s="68"/>
      <c r="AH113" s="68"/>
      <c r="AI113" s="68"/>
      <c r="AJ113" s="68"/>
    </row>
    <row r="114" spans="2:36" ht="12.75" customHeight="1" x14ac:dyDescent="0.2">
      <c r="B114" s="71"/>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D114" s="68"/>
      <c r="AE114" s="68"/>
      <c r="AF114" s="68"/>
      <c r="AG114" s="68"/>
      <c r="AH114" s="68"/>
      <c r="AI114" s="68"/>
      <c r="AJ114" s="68"/>
    </row>
    <row r="115" spans="2:36" ht="12.75" customHeight="1" x14ac:dyDescent="0.2">
      <c r="B115" s="71"/>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D115" s="68"/>
      <c r="AE115" s="68"/>
      <c r="AF115" s="68"/>
      <c r="AG115" s="68"/>
      <c r="AH115" s="68"/>
      <c r="AI115" s="68"/>
      <c r="AJ115" s="68"/>
    </row>
    <row r="116" spans="2:36" ht="12.75" customHeight="1" x14ac:dyDescent="0.2">
      <c r="B116" s="71"/>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D116" s="68"/>
      <c r="AE116" s="68"/>
      <c r="AF116" s="68"/>
      <c r="AG116" s="68"/>
      <c r="AH116" s="68"/>
      <c r="AI116" s="68"/>
      <c r="AJ116" s="68"/>
    </row>
    <row r="117" spans="2:36" ht="12.75" customHeight="1" x14ac:dyDescent="0.2">
      <c r="B117" s="71"/>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D117" s="68"/>
      <c r="AE117" s="68"/>
      <c r="AF117" s="68"/>
      <c r="AG117" s="68"/>
      <c r="AH117" s="68"/>
      <c r="AI117" s="68"/>
      <c r="AJ117" s="68"/>
    </row>
    <row r="118" spans="2:36" ht="12.75" customHeight="1" x14ac:dyDescent="0.2">
      <c r="B118" s="71"/>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D118" s="68"/>
      <c r="AE118" s="68"/>
      <c r="AF118" s="68"/>
      <c r="AG118" s="68"/>
      <c r="AH118" s="68"/>
      <c r="AI118" s="68"/>
      <c r="AJ118" s="68"/>
    </row>
    <row r="119" spans="2:36" ht="12.75" customHeight="1" x14ac:dyDescent="0.2">
      <c r="B119" s="71"/>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D119" s="68"/>
      <c r="AE119" s="68"/>
      <c r="AF119" s="68"/>
      <c r="AG119" s="68"/>
      <c r="AH119" s="68"/>
      <c r="AI119" s="68"/>
      <c r="AJ119" s="68"/>
    </row>
    <row r="120" spans="2:36" ht="12.75" customHeight="1" x14ac:dyDescent="0.2">
      <c r="B120" s="71"/>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D120" s="68"/>
      <c r="AE120" s="68"/>
      <c r="AF120" s="68"/>
      <c r="AG120" s="68"/>
      <c r="AH120" s="68"/>
      <c r="AI120" s="68"/>
      <c r="AJ120" s="68"/>
    </row>
    <row r="121" spans="2:36" ht="12.75" customHeight="1" x14ac:dyDescent="0.2">
      <c r="B121" s="71"/>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D121" s="68"/>
      <c r="AE121" s="68"/>
      <c r="AF121" s="68"/>
      <c r="AG121" s="68"/>
      <c r="AH121" s="68"/>
      <c r="AI121" s="68"/>
      <c r="AJ121" s="68"/>
    </row>
    <row r="122" spans="2:36" ht="12.75" customHeight="1" x14ac:dyDescent="0.2">
      <c r="B122" s="71"/>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D122" s="68"/>
      <c r="AE122" s="68"/>
      <c r="AF122" s="68"/>
      <c r="AG122" s="68"/>
      <c r="AH122" s="68"/>
      <c r="AI122" s="68"/>
      <c r="AJ122" s="68"/>
    </row>
    <row r="123" spans="2:36" ht="12.75" customHeight="1" x14ac:dyDescent="0.2">
      <c r="B123" s="71"/>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D123" s="68"/>
      <c r="AE123" s="68"/>
      <c r="AF123" s="68"/>
      <c r="AG123" s="68"/>
      <c r="AH123" s="68"/>
      <c r="AI123" s="68"/>
      <c r="AJ123" s="68"/>
    </row>
    <row r="124" spans="2:36" ht="12.75" customHeight="1" x14ac:dyDescent="0.2">
      <c r="B124" s="71"/>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D124" s="68"/>
      <c r="AE124" s="68"/>
      <c r="AF124" s="68"/>
      <c r="AG124" s="68"/>
      <c r="AH124" s="68"/>
      <c r="AI124" s="68"/>
      <c r="AJ124" s="68"/>
    </row>
    <row r="125" spans="2:36" ht="12.75" customHeight="1" x14ac:dyDescent="0.2">
      <c r="B125" s="71"/>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D125" s="68"/>
      <c r="AE125" s="68"/>
      <c r="AF125" s="68"/>
      <c r="AG125" s="68"/>
      <c r="AH125" s="68"/>
      <c r="AI125" s="68"/>
      <c r="AJ125" s="68"/>
    </row>
    <row r="126" spans="2:36" ht="12.75" customHeight="1" x14ac:dyDescent="0.2">
      <c r="B126" s="71"/>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D126" s="68"/>
      <c r="AE126" s="68"/>
      <c r="AF126" s="68"/>
      <c r="AG126" s="68"/>
      <c r="AH126" s="68"/>
      <c r="AI126" s="68"/>
      <c r="AJ126" s="68"/>
    </row>
    <row r="127" spans="2:36" ht="12.75" customHeight="1" x14ac:dyDescent="0.2">
      <c r="B127" s="71"/>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D127" s="68"/>
      <c r="AE127" s="68"/>
      <c r="AF127" s="68"/>
      <c r="AG127" s="68"/>
      <c r="AH127" s="68"/>
      <c r="AI127" s="68"/>
      <c r="AJ127" s="68"/>
    </row>
    <row r="128" spans="2:36" ht="12.75" customHeight="1" x14ac:dyDescent="0.2">
      <c r="B128" s="71"/>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D128" s="68"/>
      <c r="AE128" s="68"/>
      <c r="AF128" s="68"/>
      <c r="AG128" s="68"/>
      <c r="AH128" s="68"/>
      <c r="AI128" s="68"/>
      <c r="AJ128" s="68"/>
    </row>
    <row r="129" spans="2:36" ht="12.75" customHeight="1" x14ac:dyDescent="0.2">
      <c r="B129" s="71"/>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D129" s="68"/>
      <c r="AE129" s="68"/>
      <c r="AF129" s="68"/>
      <c r="AG129" s="68"/>
      <c r="AH129" s="68"/>
      <c r="AI129" s="68"/>
      <c r="AJ129" s="68"/>
    </row>
    <row r="130" spans="2:36" ht="12.75" customHeight="1" x14ac:dyDescent="0.2">
      <c r="B130" s="71"/>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D130" s="68"/>
      <c r="AE130" s="68"/>
      <c r="AF130" s="68"/>
      <c r="AG130" s="68"/>
      <c r="AH130" s="68"/>
      <c r="AI130" s="68"/>
      <c r="AJ130" s="68"/>
    </row>
    <row r="131" spans="2:36" ht="12.75" customHeight="1" x14ac:dyDescent="0.2">
      <c r="B131" s="71"/>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D131" s="68"/>
      <c r="AE131" s="68"/>
      <c r="AF131" s="68"/>
      <c r="AG131" s="68"/>
      <c r="AH131" s="68"/>
      <c r="AI131" s="68"/>
      <c r="AJ131" s="68"/>
    </row>
    <row r="132" spans="2:36" ht="12.75" customHeight="1" x14ac:dyDescent="0.2">
      <c r="B132" s="71"/>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D132" s="68"/>
      <c r="AE132" s="68"/>
      <c r="AF132" s="68"/>
      <c r="AG132" s="68"/>
      <c r="AH132" s="68"/>
      <c r="AI132" s="68"/>
      <c r="AJ132" s="68"/>
    </row>
    <row r="133" spans="2:36" ht="12.75" customHeight="1" x14ac:dyDescent="0.2">
      <c r="B133" s="71"/>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D133" s="68"/>
      <c r="AE133" s="68"/>
      <c r="AF133" s="68"/>
      <c r="AG133" s="68"/>
      <c r="AH133" s="68"/>
      <c r="AI133" s="68"/>
      <c r="AJ133" s="68"/>
    </row>
    <row r="134" spans="2:36" ht="12.75" customHeight="1" x14ac:dyDescent="0.2">
      <c r="B134" s="71"/>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D134" s="68"/>
      <c r="AE134" s="68"/>
      <c r="AF134" s="68"/>
      <c r="AG134" s="68"/>
      <c r="AH134" s="68"/>
      <c r="AI134" s="68"/>
      <c r="AJ134" s="68"/>
    </row>
    <row r="135" spans="2:36" ht="12.75" customHeight="1" x14ac:dyDescent="0.2">
      <c r="B135" s="71"/>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D135" s="68"/>
      <c r="AE135" s="68"/>
      <c r="AF135" s="68"/>
      <c r="AG135" s="68"/>
      <c r="AH135" s="68"/>
      <c r="AI135" s="68"/>
      <c r="AJ135" s="68"/>
    </row>
    <row r="136" spans="2:36" ht="12.75" customHeight="1" x14ac:dyDescent="0.2">
      <c r="B136" s="71"/>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D136" s="68"/>
      <c r="AE136" s="68"/>
      <c r="AF136" s="68"/>
      <c r="AG136" s="68"/>
      <c r="AH136" s="68"/>
      <c r="AI136" s="68"/>
      <c r="AJ136" s="68"/>
    </row>
    <row r="137" spans="2:36" ht="12.75" customHeight="1" x14ac:dyDescent="0.2">
      <c r="B137" s="71"/>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D137" s="68"/>
      <c r="AE137" s="68"/>
      <c r="AF137" s="68"/>
      <c r="AG137" s="68"/>
      <c r="AH137" s="68"/>
      <c r="AI137" s="68"/>
      <c r="AJ137" s="68"/>
    </row>
    <row r="138" spans="2:36" ht="12.75" customHeight="1" x14ac:dyDescent="0.2">
      <c r="B138" s="71"/>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D138" s="68"/>
      <c r="AE138" s="68"/>
      <c r="AF138" s="68"/>
      <c r="AG138" s="68"/>
      <c r="AH138" s="68"/>
      <c r="AI138" s="68"/>
      <c r="AJ138" s="68"/>
    </row>
    <row r="139" spans="2:36" ht="12.75" customHeight="1" x14ac:dyDescent="0.2">
      <c r="B139" s="71"/>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D139" s="68"/>
      <c r="AE139" s="68"/>
      <c r="AF139" s="68"/>
      <c r="AG139" s="68"/>
      <c r="AH139" s="68"/>
      <c r="AI139" s="68"/>
      <c r="AJ139" s="68"/>
    </row>
    <row r="140" spans="2:36" ht="12.75" customHeight="1" x14ac:dyDescent="0.2">
      <c r="B140" s="71"/>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D140" s="68"/>
      <c r="AE140" s="68"/>
      <c r="AF140" s="68"/>
      <c r="AG140" s="68"/>
      <c r="AH140" s="68"/>
      <c r="AI140" s="68"/>
      <c r="AJ140" s="68"/>
    </row>
    <row r="141" spans="2:36" ht="12.75" customHeight="1" x14ac:dyDescent="0.2">
      <c r="B141" s="71"/>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D141" s="68"/>
      <c r="AE141" s="68"/>
      <c r="AF141" s="68"/>
      <c r="AG141" s="68"/>
      <c r="AH141" s="68"/>
      <c r="AI141" s="68"/>
      <c r="AJ141" s="68"/>
    </row>
    <row r="142" spans="2:36" ht="12.75" customHeight="1" x14ac:dyDescent="0.2">
      <c r="B142" s="71"/>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D142" s="68"/>
      <c r="AE142" s="68"/>
      <c r="AF142" s="68"/>
      <c r="AG142" s="68"/>
      <c r="AH142" s="68"/>
      <c r="AI142" s="68"/>
      <c r="AJ142" s="68"/>
    </row>
    <row r="143" spans="2:36" ht="12.75" customHeight="1" x14ac:dyDescent="0.2">
      <c r="B143" s="71"/>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D143" s="68"/>
      <c r="AE143" s="68"/>
      <c r="AF143" s="68"/>
      <c r="AG143" s="68"/>
      <c r="AH143" s="68"/>
      <c r="AI143" s="68"/>
      <c r="AJ143" s="68"/>
    </row>
    <row r="144" spans="2:36" ht="12.75" customHeight="1" x14ac:dyDescent="0.2">
      <c r="B144" s="71"/>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D144" s="68"/>
      <c r="AE144" s="68"/>
      <c r="AF144" s="68"/>
      <c r="AG144" s="68"/>
      <c r="AH144" s="68"/>
      <c r="AI144" s="68"/>
      <c r="AJ144" s="68"/>
    </row>
    <row r="145" spans="1:39" ht="12" customHeight="1" x14ac:dyDescent="0.2">
      <c r="B145" s="8"/>
      <c r="C145" s="8"/>
      <c r="D145" s="8"/>
      <c r="E145" s="8"/>
      <c r="F145" s="8"/>
      <c r="G145" s="8"/>
      <c r="H145" s="8"/>
      <c r="I145" s="8"/>
      <c r="J145" s="8"/>
      <c r="K145" s="8"/>
      <c r="L145" s="8"/>
      <c r="M145" s="8"/>
      <c r="N145" s="8"/>
      <c r="O145" s="8"/>
      <c r="P145" s="8"/>
      <c r="Q145" s="8"/>
      <c r="R145" s="8"/>
      <c r="S145" s="87"/>
      <c r="T145" s="87"/>
      <c r="U145" s="8"/>
      <c r="V145" s="8">
        <f t="shared" ref="V145" si="2">V2</f>
        <v>0</v>
      </c>
      <c r="W145" s="88" t="str">
        <f>W250</f>
        <v xml:space="preserve">          Dunaharaszti</v>
      </c>
      <c r="X145" s="64"/>
      <c r="Y145" s="8"/>
      <c r="Z145" s="8"/>
      <c r="AA145" s="8"/>
      <c r="AB145" s="8"/>
      <c r="AD145" s="68"/>
      <c r="AE145" s="68"/>
      <c r="AF145" s="68"/>
      <c r="AG145" s="68"/>
      <c r="AH145" s="68"/>
      <c r="AI145" s="68"/>
      <c r="AJ145" s="68"/>
    </row>
    <row r="146" spans="1:39" ht="12" customHeight="1" x14ac:dyDescent="0.2">
      <c r="B146" s="8"/>
      <c r="C146" s="8"/>
      <c r="D146" s="8"/>
      <c r="E146" s="8"/>
      <c r="F146" s="8"/>
      <c r="G146" s="8"/>
      <c r="H146" s="8"/>
      <c r="I146" s="8"/>
      <c r="J146" s="8"/>
      <c r="K146" s="8"/>
      <c r="L146" s="8"/>
      <c r="M146" s="8"/>
      <c r="N146" s="8"/>
      <c r="O146" s="8"/>
      <c r="P146" s="8"/>
      <c r="Q146" s="8"/>
      <c r="R146" s="8"/>
      <c r="S146" s="87"/>
      <c r="T146" s="87"/>
      <c r="U146" s="8"/>
      <c r="V146" s="8">
        <f t="shared" ref="V146" si="3">V3</f>
        <v>0</v>
      </c>
      <c r="W146" s="89" t="str">
        <f>W251</f>
        <v xml:space="preserve">          proline.hungary@gw-world.com</v>
      </c>
      <c r="X146" s="90"/>
      <c r="Y146" s="8"/>
      <c r="Z146" s="8"/>
      <c r="AA146" s="8"/>
      <c r="AB146" s="8"/>
      <c r="AD146" s="68"/>
      <c r="AE146" s="68"/>
      <c r="AF146" s="68"/>
      <c r="AG146" s="68"/>
      <c r="AH146" s="80"/>
      <c r="AI146" s="68"/>
      <c r="AJ146" s="68"/>
    </row>
    <row r="147" spans="1:39" ht="12" customHeight="1" x14ac:dyDescent="0.2">
      <c r="B147" s="8"/>
      <c r="C147" s="8"/>
      <c r="D147" s="8"/>
      <c r="E147" s="8"/>
      <c r="F147" s="8"/>
      <c r="G147" s="8"/>
      <c r="H147" s="8"/>
      <c r="I147" s="8"/>
      <c r="J147" s="8"/>
      <c r="K147" s="8"/>
      <c r="L147" s="8"/>
      <c r="M147" s="8"/>
      <c r="N147" s="8"/>
      <c r="O147" s="8"/>
      <c r="P147" s="8"/>
      <c r="Q147" s="8"/>
      <c r="R147" s="8"/>
      <c r="S147" s="87"/>
      <c r="T147" s="87"/>
      <c r="U147" s="8"/>
      <c r="V147" s="8">
        <f t="shared" ref="V147" si="4">V4</f>
        <v>0</v>
      </c>
      <c r="W147" s="89" t="str">
        <f>W252</f>
        <v xml:space="preserve">          Tel. +36.24.506.900</v>
      </c>
      <c r="X147" s="90"/>
      <c r="Y147" s="8"/>
      <c r="Z147" s="8"/>
      <c r="AA147" s="8"/>
      <c r="AB147" s="8"/>
      <c r="AD147" s="68"/>
      <c r="AE147" s="68"/>
      <c r="AF147" s="68"/>
      <c r="AG147" s="68"/>
      <c r="AH147" s="80"/>
      <c r="AI147" s="68"/>
      <c r="AJ147" s="68"/>
    </row>
    <row r="148" spans="1:39" ht="12" customHeight="1" x14ac:dyDescent="0.2">
      <c r="B148" s="8"/>
      <c r="C148" s="8"/>
      <c r="D148" s="8"/>
      <c r="E148" s="8"/>
      <c r="F148" s="8"/>
      <c r="G148" s="8"/>
      <c r="H148" s="8"/>
      <c r="I148" s="8"/>
      <c r="J148" s="8"/>
      <c r="K148" s="8"/>
      <c r="L148" s="8"/>
      <c r="M148" s="8"/>
      <c r="N148" s="8"/>
      <c r="O148" s="8"/>
      <c r="P148" s="8"/>
      <c r="Q148" s="8"/>
      <c r="R148" s="8"/>
      <c r="S148" s="87"/>
      <c r="T148" s="87"/>
      <c r="U148" s="8"/>
      <c r="V148" s="8">
        <f t="shared" ref="V148" si="5">V5</f>
        <v>0</v>
      </c>
      <c r="W148" s="89" t="str">
        <f>W253</f>
        <v xml:space="preserve">          Fax: +36.24.506.905</v>
      </c>
      <c r="X148" s="64"/>
      <c r="Y148" s="8"/>
      <c r="Z148" s="8"/>
      <c r="AA148" s="8"/>
      <c r="AB148" s="8"/>
      <c r="AD148" s="68"/>
      <c r="AE148" s="68"/>
      <c r="AF148" s="80"/>
      <c r="AG148" s="68"/>
      <c r="AH148" s="82"/>
      <c r="AI148" s="68"/>
      <c r="AJ148" s="68"/>
    </row>
    <row r="149" spans="1:39" ht="12" customHeight="1" x14ac:dyDescent="0.2">
      <c r="B149" s="8"/>
      <c r="C149" s="8"/>
      <c r="D149" s="8"/>
      <c r="E149" s="8"/>
      <c r="F149" s="8"/>
      <c r="G149" s="8"/>
      <c r="H149" s="8"/>
      <c r="I149" s="8"/>
      <c r="J149" s="8"/>
      <c r="K149" s="8"/>
      <c r="L149" s="8"/>
      <c r="M149" s="8"/>
      <c r="N149" s="8"/>
      <c r="O149" s="8"/>
      <c r="P149" s="8"/>
      <c r="Q149" s="8"/>
      <c r="R149" s="8"/>
      <c r="S149" s="87"/>
      <c r="T149" s="87"/>
      <c r="U149" s="8"/>
      <c r="V149" s="8"/>
      <c r="W149" s="8"/>
      <c r="X149" s="8"/>
      <c r="Y149" s="8"/>
      <c r="Z149" s="8"/>
      <c r="AA149" s="8"/>
      <c r="AB149" s="8"/>
      <c r="AD149" s="68"/>
      <c r="AE149" s="80"/>
      <c r="AF149" s="80"/>
      <c r="AG149" s="80"/>
      <c r="AH149" s="68"/>
      <c r="AI149" s="68"/>
      <c r="AJ149" s="68"/>
    </row>
    <row r="150" spans="1:39" ht="12" customHeight="1" x14ac:dyDescent="0.2">
      <c r="B150" s="8"/>
      <c r="C150" s="8"/>
      <c r="D150" s="8"/>
      <c r="E150" s="8"/>
      <c r="F150" s="8"/>
      <c r="G150" s="8"/>
      <c r="H150" s="8"/>
      <c r="I150" s="8"/>
      <c r="J150" s="8"/>
      <c r="K150" s="8"/>
      <c r="L150" s="8"/>
      <c r="M150" s="8"/>
      <c r="N150" s="8"/>
      <c r="O150" s="8"/>
      <c r="P150" s="8"/>
      <c r="Q150" s="8"/>
      <c r="R150" s="8"/>
      <c r="S150" s="87"/>
      <c r="T150" s="87"/>
      <c r="U150" s="8"/>
      <c r="V150" s="8"/>
      <c r="W150" s="8"/>
      <c r="X150" s="8"/>
      <c r="Y150" s="8"/>
      <c r="Z150" s="8"/>
      <c r="AA150" s="8"/>
      <c r="AB150" s="8"/>
      <c r="AD150" s="81"/>
      <c r="AE150" s="80"/>
      <c r="AF150" s="82"/>
      <c r="AG150" s="80"/>
      <c r="AH150" s="68"/>
      <c r="AI150" s="68"/>
      <c r="AJ150" s="68"/>
    </row>
    <row r="151" spans="1:39" ht="8.25" customHeight="1" x14ac:dyDescent="0.2">
      <c r="B151" s="1"/>
      <c r="C151" s="1"/>
      <c r="D151" s="1"/>
      <c r="E151" s="1"/>
      <c r="F151" s="1"/>
      <c r="G151" s="1"/>
      <c r="H151" s="1"/>
      <c r="I151" s="1"/>
      <c r="J151" s="1"/>
      <c r="K151" s="1"/>
      <c r="L151" s="1"/>
      <c r="M151" s="1"/>
      <c r="N151" s="1"/>
      <c r="O151" s="1"/>
      <c r="P151" s="1"/>
      <c r="Q151" s="1"/>
      <c r="R151" s="1"/>
      <c r="S151" s="6"/>
      <c r="T151" s="6"/>
      <c r="U151" s="1"/>
      <c r="V151" s="1"/>
      <c r="W151" s="1"/>
      <c r="X151" s="1"/>
      <c r="Y151" s="1"/>
      <c r="Z151" s="1"/>
      <c r="AA151" s="1"/>
      <c r="AB151" s="1"/>
      <c r="AD151" s="68"/>
      <c r="AE151" s="82"/>
      <c r="AF151" s="68"/>
      <c r="AG151" s="82"/>
      <c r="AH151" s="68"/>
      <c r="AI151" s="68"/>
      <c r="AJ151" s="68"/>
    </row>
    <row r="152" spans="1:39" ht="15.75" x14ac:dyDescent="0.25">
      <c r="B152" s="1"/>
      <c r="C152" s="215" t="str">
        <f>C9</f>
        <v>Szállítmányozási megbízás</v>
      </c>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c r="AA152" s="215"/>
      <c r="AB152" s="1"/>
      <c r="AD152" s="68"/>
      <c r="AE152" s="68"/>
      <c r="AF152" s="68"/>
      <c r="AG152" s="68"/>
      <c r="AH152" s="68"/>
      <c r="AI152" s="68"/>
      <c r="AJ152" s="68"/>
    </row>
    <row r="153" spans="1:39" ht="8.25" customHeight="1" x14ac:dyDescent="0.25">
      <c r="B153" s="1"/>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1"/>
      <c r="AD153" s="68"/>
      <c r="AE153" s="83"/>
      <c r="AF153" s="68"/>
      <c r="AG153" s="68"/>
      <c r="AH153" s="68"/>
      <c r="AI153" s="68"/>
      <c r="AJ153" s="68"/>
    </row>
    <row r="154" spans="1:39" x14ac:dyDescent="0.2">
      <c r="B154" s="91"/>
      <c r="C154" s="92"/>
      <c r="D154" s="93"/>
      <c r="E154" s="91"/>
      <c r="F154" s="91"/>
      <c r="G154" s="91"/>
      <c r="H154" s="91"/>
      <c r="I154" s="91"/>
      <c r="J154" s="91"/>
      <c r="K154" s="93"/>
      <c r="L154" s="91"/>
      <c r="M154" s="91"/>
      <c r="N154" s="91"/>
      <c r="O154" s="77"/>
      <c r="P154" s="77"/>
      <c r="Q154" s="91"/>
      <c r="R154" s="91"/>
      <c r="S154" s="91"/>
      <c r="T154" s="91"/>
      <c r="U154" s="91"/>
      <c r="V154" s="91"/>
      <c r="W154" s="91"/>
      <c r="X154" s="91"/>
      <c r="Y154" s="91"/>
      <c r="Z154" s="91"/>
      <c r="AA154" s="91"/>
      <c r="AB154" s="91"/>
      <c r="AD154" s="68"/>
      <c r="AE154" s="83"/>
      <c r="AF154" s="68"/>
      <c r="AG154" s="68"/>
      <c r="AH154" s="68"/>
      <c r="AI154" s="68"/>
      <c r="AJ154" s="68"/>
    </row>
    <row r="155" spans="1:39" x14ac:dyDescent="0.2">
      <c r="B155" s="91"/>
      <c r="C155" s="92" t="str">
        <f t="shared" ref="C155" si="6">C11</f>
        <v>Szolgáltatás</v>
      </c>
      <c r="D155" s="93"/>
      <c r="E155" s="91"/>
      <c r="F155" s="91"/>
      <c r="G155" s="91"/>
      <c r="H155" s="91"/>
      <c r="I155" s="91"/>
      <c r="J155" s="91"/>
      <c r="K155" s="94" t="str">
        <f>INDEX($AE$11:$AE$14,AE16)</f>
        <v>GW pro.line National - belföldi gyűjtőszállítmányozás / domestic groupage transport</v>
      </c>
      <c r="L155" s="91"/>
      <c r="M155" s="91"/>
      <c r="N155" s="91"/>
      <c r="O155" s="77"/>
      <c r="P155" s="77"/>
      <c r="Q155" s="91"/>
      <c r="R155" s="91"/>
      <c r="S155" s="91"/>
      <c r="T155" s="91"/>
      <c r="U155" s="91"/>
      <c r="V155" s="91"/>
      <c r="W155" s="91"/>
      <c r="X155" s="91"/>
      <c r="Y155" s="91"/>
      <c r="Z155" s="91"/>
      <c r="AA155" s="91"/>
      <c r="AB155" s="91"/>
      <c r="AD155" s="68"/>
      <c r="AE155" s="83"/>
      <c r="AF155" s="68"/>
      <c r="AG155" s="68"/>
      <c r="AH155" s="68"/>
      <c r="AI155" s="68"/>
      <c r="AJ155" s="68"/>
    </row>
    <row r="156" spans="1:39" s="85" customFormat="1" ht="3.95" customHeight="1" x14ac:dyDescent="0.2">
      <c r="A156"/>
      <c r="B156" s="95"/>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5"/>
      <c r="AC156" s="74"/>
      <c r="AD156" s="68"/>
      <c r="AE156" s="68"/>
      <c r="AF156" s="68"/>
      <c r="AG156" s="68"/>
      <c r="AH156" s="69"/>
      <c r="AI156" s="69"/>
      <c r="AJ156" s="69"/>
      <c r="AK156" s="74"/>
      <c r="AL156" s="69"/>
      <c r="AM156" s="69"/>
    </row>
    <row r="157" spans="1:39" s="85" customFormat="1" ht="3.95" customHeight="1" x14ac:dyDescent="0.2">
      <c r="A157"/>
      <c r="B157" s="95"/>
      <c r="C157" s="97"/>
      <c r="D157" s="97"/>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5"/>
      <c r="AC157" s="74"/>
      <c r="AD157" s="68"/>
      <c r="AE157" s="68"/>
      <c r="AF157" s="68"/>
      <c r="AG157" s="68"/>
      <c r="AH157" s="69"/>
      <c r="AI157" s="69"/>
      <c r="AJ157" s="69"/>
      <c r="AK157" s="74"/>
      <c r="AL157" s="69"/>
      <c r="AM157" s="69"/>
    </row>
    <row r="158" spans="1:39" ht="14.25" x14ac:dyDescent="0.2">
      <c r="B158" s="91"/>
      <c r="C158" s="93" t="str">
        <f t="shared" ref="C158" si="7">C14</f>
        <v>Költségviselő</v>
      </c>
      <c r="D158" s="93"/>
      <c r="E158" s="99"/>
      <c r="F158" s="99"/>
      <c r="G158" s="99"/>
      <c r="H158" s="99"/>
      <c r="I158" s="99"/>
      <c r="J158" s="99"/>
      <c r="K158" s="99"/>
      <c r="L158" s="99"/>
      <c r="M158" s="99"/>
      <c r="N158" s="99"/>
      <c r="O158" s="99"/>
      <c r="P158" s="99"/>
      <c r="Q158" s="99"/>
      <c r="R158" s="99"/>
      <c r="S158" s="99"/>
      <c r="T158" s="99"/>
      <c r="U158" s="100"/>
      <c r="V158" s="100"/>
      <c r="W158" s="91"/>
      <c r="X158" s="91"/>
      <c r="Y158" s="100"/>
      <c r="Z158" s="100"/>
      <c r="AA158" s="91"/>
      <c r="AB158" s="91"/>
      <c r="AD158" s="68"/>
      <c r="AE158" s="68"/>
      <c r="AF158" s="69"/>
      <c r="AG158" s="68"/>
      <c r="AH158" s="68"/>
      <c r="AI158" s="68"/>
      <c r="AJ158" s="68"/>
    </row>
    <row r="159" spans="1:39" ht="12" customHeight="1" x14ac:dyDescent="0.2">
      <c r="B159" s="101"/>
      <c r="C159" s="219" t="str">
        <f t="shared" ref="C159:Y159" si="8">C15</f>
        <v xml:space="preserve">                  Név                Ország  Irsz.                 Város</v>
      </c>
      <c r="D159" s="219"/>
      <c r="E159" s="219"/>
      <c r="F159" s="219"/>
      <c r="G159" s="219"/>
      <c r="H159" s="219"/>
      <c r="I159" s="219"/>
      <c r="J159" s="219"/>
      <c r="K159" s="219"/>
      <c r="L159" s="219"/>
      <c r="M159" s="219"/>
      <c r="N159" s="219"/>
      <c r="O159" s="219"/>
      <c r="P159" s="102">
        <f t="shared" si="8"/>
        <v>0</v>
      </c>
      <c r="Q159" s="220" t="str">
        <f t="shared" si="8"/>
        <v>Utca, házszám</v>
      </c>
      <c r="R159" s="220"/>
      <c r="S159" s="220"/>
      <c r="T159" s="102">
        <f t="shared" si="8"/>
        <v>0</v>
      </c>
      <c r="U159" s="220" t="str">
        <f t="shared" si="8"/>
        <v>Kapcsolattartó</v>
      </c>
      <c r="V159" s="220"/>
      <c r="W159" s="220"/>
      <c r="X159" s="102">
        <f t="shared" si="8"/>
        <v>0</v>
      </c>
      <c r="Y159" s="220" t="str">
        <f t="shared" si="8"/>
        <v>Elérhetőség</v>
      </c>
      <c r="Z159" s="220"/>
      <c r="AA159" s="220"/>
      <c r="AB159" s="101"/>
      <c r="AD159" s="69"/>
      <c r="AE159" s="69"/>
      <c r="AF159" s="69"/>
      <c r="AG159" s="69"/>
      <c r="AH159" s="68"/>
      <c r="AI159" s="68"/>
      <c r="AJ159" s="68"/>
    </row>
    <row r="160" spans="1:39" ht="37.5" customHeight="1" x14ac:dyDescent="0.2">
      <c r="B160" s="101"/>
      <c r="C160" s="230" t="str">
        <f>IF(C16=0,"",C16)</f>
        <v/>
      </c>
      <c r="D160" s="231"/>
      <c r="E160" s="231"/>
      <c r="F160" s="231"/>
      <c r="G160" s="232"/>
      <c r="H160" s="103">
        <f t="shared" ref="H160:X160" si="9">H16</f>
        <v>0</v>
      </c>
      <c r="I160" s="104" t="str">
        <f>IF(I16=0,"",I16)</f>
        <v>HU</v>
      </c>
      <c r="J160" s="103">
        <f t="shared" si="9"/>
        <v>0</v>
      </c>
      <c r="K160" s="105" t="str">
        <f>IF(K16=0,"",K16)</f>
        <v/>
      </c>
      <c r="L160" s="103">
        <f t="shared" si="9"/>
        <v>0</v>
      </c>
      <c r="M160" s="230" t="str">
        <f>IF(M16=0,"",M16)</f>
        <v/>
      </c>
      <c r="N160" s="231"/>
      <c r="O160" s="232"/>
      <c r="P160" s="103">
        <f t="shared" si="9"/>
        <v>0</v>
      </c>
      <c r="Q160" s="230" t="str">
        <f>IF(Q16=0,"",Q16)</f>
        <v/>
      </c>
      <c r="R160" s="231"/>
      <c r="S160" s="232"/>
      <c r="T160" s="103">
        <f t="shared" si="9"/>
        <v>0</v>
      </c>
      <c r="U160" s="230" t="str">
        <f>IF(U16=0,"",U16)</f>
        <v/>
      </c>
      <c r="V160" s="231"/>
      <c r="W160" s="232"/>
      <c r="X160" s="103">
        <f t="shared" si="9"/>
        <v>0</v>
      </c>
      <c r="Y160" s="230" t="str">
        <f>IF(Y16=0,"",Y16)</f>
        <v/>
      </c>
      <c r="Z160" s="231"/>
      <c r="AA160" s="232"/>
      <c r="AB160" s="106"/>
      <c r="AD160" s="69"/>
      <c r="AE160" s="69"/>
      <c r="AF160" s="68"/>
      <c r="AG160" s="69"/>
      <c r="AH160" s="68"/>
      <c r="AI160" s="68"/>
      <c r="AJ160" s="68"/>
    </row>
    <row r="161" spans="1:39" ht="3.95" customHeight="1" x14ac:dyDescent="0.2">
      <c r="B161" s="101"/>
      <c r="C161" s="103"/>
      <c r="D161" s="103"/>
      <c r="E161" s="107"/>
      <c r="F161" s="107"/>
      <c r="G161" s="107"/>
      <c r="H161" s="107"/>
      <c r="I161" s="107"/>
      <c r="J161" s="107"/>
      <c r="K161" s="107"/>
      <c r="L161" s="107"/>
      <c r="M161" s="107"/>
      <c r="N161" s="107"/>
      <c r="O161" s="107"/>
      <c r="P161" s="107"/>
      <c r="Q161" s="107"/>
      <c r="R161" s="107"/>
      <c r="S161" s="107"/>
      <c r="T161" s="107"/>
      <c r="U161" s="108"/>
      <c r="V161" s="108"/>
      <c r="W161" s="106"/>
      <c r="X161" s="106"/>
      <c r="Y161" s="108"/>
      <c r="Z161" s="108"/>
      <c r="AA161" s="106"/>
      <c r="AB161" s="106"/>
      <c r="AD161" s="68"/>
      <c r="AE161" s="68"/>
      <c r="AF161" s="68"/>
      <c r="AG161" s="68"/>
      <c r="AH161" s="68"/>
      <c r="AI161" s="68"/>
      <c r="AJ161" s="68"/>
    </row>
    <row r="162" spans="1:39" x14ac:dyDescent="0.2">
      <c r="B162" s="101"/>
      <c r="C162" s="103" t="str">
        <f t="shared" ref="C162" si="10">C18</f>
        <v>Szállítás időadatai</v>
      </c>
      <c r="D162" s="103"/>
      <c r="E162" s="107"/>
      <c r="F162" s="107"/>
      <c r="G162" s="107"/>
      <c r="H162" s="107"/>
      <c r="I162" s="107"/>
      <c r="J162" s="107"/>
      <c r="K162" s="107"/>
      <c r="L162" s="107"/>
      <c r="M162" s="107"/>
      <c r="N162" s="107"/>
      <c r="O162" s="107"/>
      <c r="P162" s="107"/>
      <c r="Q162" s="107"/>
      <c r="R162" s="107"/>
      <c r="S162" s="107"/>
      <c r="T162" s="107"/>
      <c r="U162" s="108"/>
      <c r="V162" s="108"/>
      <c r="W162" s="159"/>
      <c r="X162" s="159"/>
      <c r="Y162" s="221" t="str">
        <f>Y18</f>
        <v>Gyűjtőszállítás esetén az alapszolgáltatás: 08:00 - 17:00, felár ellenében bizonyos régiókban vállalunk 9, 10, 12 és 16 óráig történő garantált kiszállítást!</v>
      </c>
      <c r="Z162" s="221"/>
      <c r="AA162" s="221"/>
      <c r="AB162" s="221"/>
      <c r="AD162" s="68"/>
      <c r="AE162" s="68"/>
      <c r="AF162" s="68"/>
      <c r="AG162" s="68"/>
      <c r="AH162" s="68"/>
      <c r="AI162" s="68"/>
      <c r="AJ162" s="68"/>
    </row>
    <row r="163" spans="1:39" ht="13.5" customHeight="1" x14ac:dyDescent="0.2">
      <c r="B163" s="101"/>
      <c r="C163" s="222" t="str">
        <f t="shared" ref="C163:V163" si="11">C19</f>
        <v>Árufelvétel napja</v>
      </c>
      <c r="D163" s="222"/>
      <c r="E163" s="222"/>
      <c r="F163" s="222"/>
      <c r="G163" s="222"/>
      <c r="H163" s="109">
        <f t="shared" si="11"/>
        <v>0</v>
      </c>
      <c r="I163" s="223" t="str">
        <f t="shared" si="11"/>
        <v>Árufelvétel időpontja</v>
      </c>
      <c r="J163" s="223"/>
      <c r="K163" s="223"/>
      <c r="L163" s="223"/>
      <c r="M163" s="223"/>
      <c r="N163" s="109">
        <f t="shared" si="11"/>
        <v>0</v>
      </c>
      <c r="O163" s="223" t="str">
        <f t="shared" si="11"/>
        <v>Kiszállítás napja</v>
      </c>
      <c r="P163" s="223"/>
      <c r="Q163" s="223"/>
      <c r="R163" s="109">
        <f t="shared" si="11"/>
        <v>0</v>
      </c>
      <c r="S163" s="223" t="str">
        <f t="shared" si="11"/>
        <v>Kiszállítás időpontja</v>
      </c>
      <c r="T163" s="223"/>
      <c r="U163" s="223"/>
      <c r="V163" s="110" t="str">
        <f t="shared" si="11"/>
        <v>Garancia?</v>
      </c>
      <c r="W163" s="159"/>
      <c r="X163" s="159"/>
      <c r="Y163" s="221"/>
      <c r="Z163" s="221"/>
      <c r="AA163" s="221"/>
      <c r="AB163" s="221"/>
      <c r="AD163" s="68"/>
      <c r="AE163" s="68"/>
      <c r="AF163" s="68"/>
      <c r="AG163" s="68"/>
      <c r="AH163" s="68"/>
      <c r="AI163" s="68"/>
      <c r="AJ163" s="68"/>
    </row>
    <row r="164" spans="1:39" x14ac:dyDescent="0.2">
      <c r="B164" s="101"/>
      <c r="C164" s="233" t="str">
        <f>IF(C20=0,"",C20)</f>
        <v/>
      </c>
      <c r="D164" s="234"/>
      <c r="E164" s="234"/>
      <c r="F164" s="234"/>
      <c r="G164" s="235"/>
      <c r="H164" s="111">
        <f t="shared" ref="H164:T164" si="12">H20</f>
        <v>0</v>
      </c>
      <c r="I164" s="239" t="str">
        <f>IF(I20=0,"",I20)</f>
        <v/>
      </c>
      <c r="J164" s="240"/>
      <c r="K164" s="241"/>
      <c r="L164" s="111">
        <f t="shared" si="12"/>
        <v>0</v>
      </c>
      <c r="M164" s="112" t="str">
        <f>IF(M20=0,"",M20)</f>
        <v/>
      </c>
      <c r="N164" s="111">
        <f t="shared" si="12"/>
        <v>0</v>
      </c>
      <c r="O164" s="233" t="str">
        <f>IF(O20=0,"",O20)</f>
        <v/>
      </c>
      <c r="P164" s="234"/>
      <c r="Q164" s="235"/>
      <c r="R164" s="111">
        <f t="shared" si="12"/>
        <v>0</v>
      </c>
      <c r="S164" s="112" t="str">
        <f>IF(S20=0,"",S20)</f>
        <v/>
      </c>
      <c r="T164" s="111">
        <f t="shared" si="12"/>
        <v>0</v>
      </c>
      <c r="U164" s="112" t="str">
        <f>IF(U20=0,"",U20)</f>
        <v/>
      </c>
      <c r="V164" s="113"/>
      <c r="W164" s="112" t="str">
        <f>IF(W20=0,"",W20)</f>
        <v/>
      </c>
      <c r="X164" s="159"/>
      <c r="Y164" s="221"/>
      <c r="Z164" s="221"/>
      <c r="AA164" s="221"/>
      <c r="AB164" s="221"/>
      <c r="AD164" s="68"/>
      <c r="AE164" s="68"/>
      <c r="AF164" s="68"/>
      <c r="AG164" s="68"/>
      <c r="AH164" s="68"/>
      <c r="AI164" s="68"/>
      <c r="AJ164" s="68"/>
    </row>
    <row r="165" spans="1:39" ht="3.95" customHeight="1" x14ac:dyDescent="0.2">
      <c r="B165" s="101"/>
      <c r="C165" s="103"/>
      <c r="D165" s="103"/>
      <c r="E165" s="107"/>
      <c r="F165" s="107"/>
      <c r="G165" s="107"/>
      <c r="H165" s="107"/>
      <c r="I165" s="107"/>
      <c r="J165" s="107"/>
      <c r="K165" s="107"/>
      <c r="L165" s="107"/>
      <c r="M165" s="107"/>
      <c r="N165" s="107"/>
      <c r="O165" s="107"/>
      <c r="P165" s="107"/>
      <c r="Q165" s="107"/>
      <c r="R165" s="107"/>
      <c r="S165" s="107"/>
      <c r="T165" s="107"/>
      <c r="U165" s="108"/>
      <c r="V165" s="108">
        <f t="shared" ref="V165" si="13">V21</f>
        <v>0</v>
      </c>
      <c r="W165" s="159"/>
      <c r="X165" s="159"/>
      <c r="Y165" s="221"/>
      <c r="Z165" s="221"/>
      <c r="AA165" s="221"/>
      <c r="AB165" s="221"/>
      <c r="AD165" s="68"/>
      <c r="AE165" s="68"/>
      <c r="AF165" s="68"/>
      <c r="AG165" s="68"/>
      <c r="AH165" s="68"/>
      <c r="AI165" s="68"/>
      <c r="AJ165" s="68"/>
    </row>
    <row r="166" spans="1:39" x14ac:dyDescent="0.2">
      <c r="B166" s="101"/>
      <c r="C166" s="103" t="str">
        <f t="shared" ref="C166" si="14">C22</f>
        <v>Ajánlati fuvardíj</v>
      </c>
      <c r="D166" s="103"/>
      <c r="E166" s="107"/>
      <c r="F166" s="107"/>
      <c r="G166" s="107"/>
      <c r="H166" s="107"/>
      <c r="I166" s="107"/>
      <c r="J166" s="107"/>
      <c r="K166" s="107"/>
      <c r="L166" s="107"/>
      <c r="M166" s="107"/>
      <c r="N166" s="107"/>
      <c r="O166" s="107"/>
      <c r="P166" s="107"/>
      <c r="Q166" s="107"/>
      <c r="R166" s="107"/>
      <c r="S166" s="107"/>
      <c r="T166" s="107"/>
      <c r="U166" s="108"/>
      <c r="V166" s="108"/>
      <c r="W166" s="159"/>
      <c r="X166" s="159"/>
      <c r="Y166" s="221"/>
      <c r="Z166" s="221"/>
      <c r="AA166" s="221"/>
      <c r="AB166" s="221"/>
      <c r="AD166" s="68"/>
      <c r="AE166" s="68"/>
      <c r="AF166" s="68"/>
      <c r="AG166" s="68"/>
      <c r="AH166" s="68"/>
      <c r="AI166" s="68"/>
      <c r="AJ166" s="68"/>
    </row>
    <row r="167" spans="1:39" ht="12.75" customHeight="1" x14ac:dyDescent="0.2">
      <c r="B167" s="101"/>
      <c r="C167" s="222" t="str">
        <f t="shared" ref="C167:S167" si="15">C23</f>
        <v>Azonosítószám</v>
      </c>
      <c r="D167" s="222"/>
      <c r="E167" s="222"/>
      <c r="F167" s="222"/>
      <c r="G167" s="222"/>
      <c r="H167" s="109">
        <f t="shared" si="15"/>
        <v>0</v>
      </c>
      <c r="I167" s="222" t="str">
        <f t="shared" si="15"/>
        <v>Fuvardíj</v>
      </c>
      <c r="J167" s="222"/>
      <c r="K167" s="222"/>
      <c r="L167" s="173"/>
      <c r="M167" s="173" t="str">
        <f>M23</f>
        <v>Pénznem</v>
      </c>
      <c r="N167" s="110">
        <f t="shared" si="15"/>
        <v>0</v>
      </c>
      <c r="O167" s="222" t="str">
        <f t="shared" si="15"/>
        <v>Fuvarparitás (Incoterms)</v>
      </c>
      <c r="P167" s="222"/>
      <c r="Q167" s="222"/>
      <c r="R167" s="110">
        <f t="shared" si="15"/>
        <v>0</v>
      </c>
      <c r="S167" s="223" t="str">
        <f t="shared" si="15"/>
        <v>Város</v>
      </c>
      <c r="T167" s="223"/>
      <c r="U167" s="223"/>
      <c r="V167" s="106"/>
      <c r="W167" s="106"/>
      <c r="X167" s="106"/>
      <c r="Y167" s="221"/>
      <c r="Z167" s="221"/>
      <c r="AA167" s="221"/>
      <c r="AB167" s="221"/>
      <c r="AD167" s="68"/>
      <c r="AE167" s="68"/>
      <c r="AF167" s="68"/>
      <c r="AG167" s="68"/>
      <c r="AH167" s="68"/>
      <c r="AI167" s="68"/>
      <c r="AJ167" s="68"/>
    </row>
    <row r="168" spans="1:39" x14ac:dyDescent="0.2">
      <c r="B168" s="101"/>
      <c r="C168" s="224" t="str">
        <f>IF(C24=0,"",C24)</f>
        <v/>
      </c>
      <c r="D168" s="225"/>
      <c r="E168" s="225"/>
      <c r="F168" s="225"/>
      <c r="G168" s="226"/>
      <c r="H168" s="111">
        <f t="shared" ref="H168:R168" si="16">H24</f>
        <v>0</v>
      </c>
      <c r="I168" s="236" t="str">
        <f>IF(I24=0,"",I24)</f>
        <v/>
      </c>
      <c r="J168" s="237"/>
      <c r="K168" s="238"/>
      <c r="L168" s="26"/>
      <c r="M168" s="112" t="str">
        <f>IF(M24=0,"",M24)</f>
        <v/>
      </c>
      <c r="N168" s="111">
        <f t="shared" si="16"/>
        <v>0</v>
      </c>
      <c r="O168" s="227" t="str">
        <f>IF(O24=0,"",O24)</f>
        <v/>
      </c>
      <c r="P168" s="228"/>
      <c r="Q168" s="229"/>
      <c r="R168" s="114">
        <f t="shared" si="16"/>
        <v>0</v>
      </c>
      <c r="S168" s="227" t="str">
        <f>IF(S24=0,"",S24)</f>
        <v/>
      </c>
      <c r="T168" s="228"/>
      <c r="U168" s="229"/>
      <c r="V168" s="106"/>
      <c r="W168" s="106"/>
      <c r="X168" s="106"/>
      <c r="Y168" s="221"/>
      <c r="Z168" s="221"/>
      <c r="AA168" s="221"/>
      <c r="AB168" s="221"/>
      <c r="AD168" s="68"/>
      <c r="AE168" s="68"/>
      <c r="AF168" s="68"/>
      <c r="AG168" s="68"/>
      <c r="AH168" s="68"/>
      <c r="AI168" s="68"/>
      <c r="AJ168" s="68"/>
    </row>
    <row r="169" spans="1:39" s="85" customFormat="1" ht="3.95" customHeight="1" x14ac:dyDescent="0.2">
      <c r="A169"/>
      <c r="B169" s="115"/>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5"/>
      <c r="AC169" s="74"/>
      <c r="AD169" s="68"/>
      <c r="AE169" s="68"/>
      <c r="AF169" s="68"/>
      <c r="AG169" s="68"/>
      <c r="AH169" s="69"/>
      <c r="AI169" s="69"/>
      <c r="AJ169" s="69"/>
      <c r="AK169" s="74"/>
      <c r="AL169" s="69"/>
      <c r="AM169" s="69"/>
    </row>
    <row r="170" spans="1:39" s="85" customFormat="1" ht="3.95" customHeight="1" x14ac:dyDescent="0.2">
      <c r="A170"/>
      <c r="B170" s="115"/>
      <c r="C170" s="117"/>
      <c r="D170" s="117"/>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5"/>
      <c r="AC170" s="74"/>
      <c r="AD170" s="68"/>
      <c r="AE170" s="68"/>
      <c r="AF170" s="68"/>
      <c r="AG170" s="68"/>
      <c r="AH170" s="69"/>
      <c r="AI170" s="69"/>
      <c r="AJ170" s="69"/>
      <c r="AK170" s="74"/>
      <c r="AL170" s="69"/>
      <c r="AM170" s="69"/>
    </row>
    <row r="171" spans="1:39" ht="14.25" x14ac:dyDescent="0.2">
      <c r="B171" s="101"/>
      <c r="C171" s="103" t="str">
        <f t="shared" ref="C171" si="17">C27</f>
        <v>Felvételi cím</v>
      </c>
      <c r="D171" s="103"/>
      <c r="E171" s="107"/>
      <c r="F171" s="107"/>
      <c r="G171" s="107"/>
      <c r="H171" s="107"/>
      <c r="I171" s="107"/>
      <c r="J171" s="107"/>
      <c r="K171" s="107"/>
      <c r="L171" s="107"/>
      <c r="M171" s="107"/>
      <c r="N171" s="107"/>
      <c r="O171" s="107"/>
      <c r="P171" s="107"/>
      <c r="Q171" s="107"/>
      <c r="R171" s="107"/>
      <c r="S171" s="107"/>
      <c r="T171" s="107"/>
      <c r="U171" s="108"/>
      <c r="V171" s="108"/>
      <c r="W171" s="106"/>
      <c r="X171" s="106"/>
      <c r="Y171" s="108"/>
      <c r="Z171" s="108"/>
      <c r="AA171" s="106"/>
      <c r="AB171" s="106"/>
      <c r="AD171" s="68"/>
      <c r="AE171" s="68"/>
      <c r="AF171" s="69"/>
      <c r="AG171" s="68"/>
      <c r="AH171" s="68"/>
      <c r="AI171" s="68"/>
      <c r="AJ171" s="68"/>
    </row>
    <row r="172" spans="1:39" ht="12" customHeight="1" x14ac:dyDescent="0.2">
      <c r="B172" s="101"/>
      <c r="C172" s="242" t="str">
        <f t="shared" ref="C172:Y172" si="18">C28</f>
        <v xml:space="preserve">                  Név                Ország  Irsz.                 Város</v>
      </c>
      <c r="D172" s="242"/>
      <c r="E172" s="242"/>
      <c r="F172" s="242"/>
      <c r="G172" s="242"/>
      <c r="H172" s="242"/>
      <c r="I172" s="242"/>
      <c r="J172" s="242"/>
      <c r="K172" s="242"/>
      <c r="L172" s="242"/>
      <c r="M172" s="242"/>
      <c r="N172" s="242"/>
      <c r="O172" s="242"/>
      <c r="P172" s="102">
        <f t="shared" si="18"/>
        <v>0</v>
      </c>
      <c r="Q172" s="223" t="str">
        <f t="shared" si="18"/>
        <v>Utca, házszám</v>
      </c>
      <c r="R172" s="223"/>
      <c r="S172" s="223"/>
      <c r="T172" s="102">
        <f t="shared" si="18"/>
        <v>0</v>
      </c>
      <c r="U172" s="223" t="str">
        <f t="shared" si="18"/>
        <v>Kapcsolattartó</v>
      </c>
      <c r="V172" s="223"/>
      <c r="W172" s="223"/>
      <c r="X172" s="102">
        <f t="shared" si="18"/>
        <v>0</v>
      </c>
      <c r="Y172" s="223" t="str">
        <f t="shared" si="18"/>
        <v>Elérhetőség</v>
      </c>
      <c r="Z172" s="223"/>
      <c r="AA172" s="223"/>
      <c r="AB172" s="106"/>
      <c r="AD172" s="69"/>
      <c r="AE172" s="69"/>
      <c r="AF172" s="69"/>
      <c r="AG172" s="69"/>
      <c r="AH172" s="68"/>
      <c r="AI172" s="68"/>
      <c r="AJ172" s="68"/>
    </row>
    <row r="173" spans="1:39" ht="37.5" customHeight="1" x14ac:dyDescent="0.2">
      <c r="B173" s="101"/>
      <c r="C173" s="230" t="str">
        <f>IF(C29=0,"",C29)</f>
        <v/>
      </c>
      <c r="D173" s="231"/>
      <c r="E173" s="231"/>
      <c r="F173" s="231"/>
      <c r="G173" s="232"/>
      <c r="H173" s="103">
        <f t="shared" ref="H173:X173" si="19">H29</f>
        <v>0</v>
      </c>
      <c r="I173" s="152" t="str">
        <f>IF(I29=0,"",I29)</f>
        <v/>
      </c>
      <c r="J173" s="103">
        <f t="shared" si="19"/>
        <v>0</v>
      </c>
      <c r="K173" s="154" t="str">
        <f>IF(K29=0,"",K29)</f>
        <v/>
      </c>
      <c r="L173" s="103">
        <f t="shared" si="19"/>
        <v>0</v>
      </c>
      <c r="M173" s="230" t="str">
        <f>IF(M29=0,"",M29)</f>
        <v/>
      </c>
      <c r="N173" s="231"/>
      <c r="O173" s="232"/>
      <c r="P173" s="103">
        <f t="shared" si="19"/>
        <v>0</v>
      </c>
      <c r="Q173" s="230" t="str">
        <f>IF(Q29=0,"",Q29)</f>
        <v/>
      </c>
      <c r="R173" s="231"/>
      <c r="S173" s="232"/>
      <c r="T173" s="103">
        <f t="shared" si="19"/>
        <v>0</v>
      </c>
      <c r="U173" s="230" t="str">
        <f>IF(U29=0,"",U29)</f>
        <v/>
      </c>
      <c r="V173" s="231"/>
      <c r="W173" s="232"/>
      <c r="X173" s="103">
        <f t="shared" si="19"/>
        <v>0</v>
      </c>
      <c r="Y173" s="230" t="str">
        <f>IF(Y29=0,"",Y29)</f>
        <v/>
      </c>
      <c r="Z173" s="231"/>
      <c r="AA173" s="232"/>
      <c r="AB173" s="106"/>
      <c r="AD173" s="69"/>
      <c r="AE173" s="69"/>
      <c r="AF173" s="68"/>
      <c r="AG173" s="69"/>
      <c r="AH173" s="68"/>
      <c r="AI173" s="68"/>
      <c r="AJ173" s="68"/>
    </row>
    <row r="174" spans="1:39" ht="3.95" customHeight="1" x14ac:dyDescent="0.2">
      <c r="B174" s="101"/>
      <c r="C174" s="103"/>
      <c r="D174" s="103"/>
      <c r="E174" s="107"/>
      <c r="F174" s="107"/>
      <c r="G174" s="107"/>
      <c r="H174" s="107"/>
      <c r="I174" s="107"/>
      <c r="J174" s="107"/>
      <c r="K174" s="107"/>
      <c r="L174" s="107"/>
      <c r="M174" s="107"/>
      <c r="N174" s="107"/>
      <c r="O174" s="107"/>
      <c r="P174" s="107"/>
      <c r="Q174" s="107"/>
      <c r="R174" s="107"/>
      <c r="S174" s="107"/>
      <c r="T174" s="107"/>
      <c r="U174" s="108"/>
      <c r="V174" s="108"/>
      <c r="W174" s="106"/>
      <c r="X174" s="106"/>
      <c r="Y174" s="108"/>
      <c r="Z174" s="108"/>
      <c r="AA174" s="106"/>
      <c r="AB174" s="106"/>
      <c r="AD174" s="68"/>
      <c r="AE174" s="68"/>
      <c r="AF174" s="68"/>
      <c r="AG174" s="68"/>
      <c r="AH174" s="68"/>
      <c r="AI174" s="68"/>
      <c r="AJ174" s="68"/>
    </row>
    <row r="175" spans="1:39" x14ac:dyDescent="0.2">
      <c r="B175" s="101"/>
      <c r="C175" s="103" t="str">
        <f t="shared" ref="C175" si="20">C31</f>
        <v>Kiszállítási cím</v>
      </c>
      <c r="D175" s="103"/>
      <c r="E175" s="107"/>
      <c r="F175" s="107"/>
      <c r="G175" s="107"/>
      <c r="H175" s="107"/>
      <c r="I175" s="107"/>
      <c r="J175" s="107"/>
      <c r="K175" s="107"/>
      <c r="L175" s="107"/>
      <c r="M175" s="107"/>
      <c r="N175" s="107"/>
      <c r="O175" s="107"/>
      <c r="P175" s="107"/>
      <c r="Q175" s="107"/>
      <c r="R175" s="107"/>
      <c r="S175" s="107"/>
      <c r="T175" s="107"/>
      <c r="U175" s="108"/>
      <c r="V175" s="108"/>
      <c r="W175" s="106"/>
      <c r="X175" s="106"/>
      <c r="Y175" s="108"/>
      <c r="Z175" s="108"/>
      <c r="AA175" s="106"/>
      <c r="AB175" s="106"/>
      <c r="AD175" s="68"/>
      <c r="AE175" s="68"/>
      <c r="AF175" s="68"/>
      <c r="AG175" s="68"/>
      <c r="AH175" s="68"/>
      <c r="AI175" s="68"/>
      <c r="AJ175" s="68"/>
    </row>
    <row r="176" spans="1:39" ht="12" customHeight="1" x14ac:dyDescent="0.2">
      <c r="B176" s="101"/>
      <c r="C176" s="242" t="str">
        <f t="shared" ref="C176:Y176" si="21">C32</f>
        <v xml:space="preserve">                  Név                Ország  Irsz.                 Város</v>
      </c>
      <c r="D176" s="242"/>
      <c r="E176" s="242"/>
      <c r="F176" s="242"/>
      <c r="G176" s="242"/>
      <c r="H176" s="242"/>
      <c r="I176" s="242"/>
      <c r="J176" s="242"/>
      <c r="K176" s="242"/>
      <c r="L176" s="242"/>
      <c r="M176" s="242"/>
      <c r="N176" s="242"/>
      <c r="O176" s="242"/>
      <c r="P176" s="102">
        <f t="shared" si="21"/>
        <v>0</v>
      </c>
      <c r="Q176" s="223" t="str">
        <f t="shared" si="21"/>
        <v>Utca, házszám</v>
      </c>
      <c r="R176" s="223"/>
      <c r="S176" s="223"/>
      <c r="T176" s="102">
        <f t="shared" si="21"/>
        <v>0</v>
      </c>
      <c r="U176" s="223" t="str">
        <f t="shared" si="21"/>
        <v>Kapcsolattartó</v>
      </c>
      <c r="V176" s="223"/>
      <c r="W176" s="223"/>
      <c r="X176" s="102">
        <f t="shared" si="21"/>
        <v>0</v>
      </c>
      <c r="Y176" s="223" t="str">
        <f t="shared" si="21"/>
        <v>Elérhetőség</v>
      </c>
      <c r="Z176" s="223"/>
      <c r="AA176" s="223"/>
      <c r="AB176" s="106"/>
      <c r="AD176" s="68"/>
      <c r="AE176" s="68"/>
      <c r="AF176" s="68"/>
      <c r="AG176" s="68"/>
      <c r="AH176" s="68"/>
      <c r="AI176" s="68"/>
      <c r="AJ176" s="68"/>
    </row>
    <row r="177" spans="1:39" ht="37.5" customHeight="1" x14ac:dyDescent="0.2">
      <c r="B177" s="101"/>
      <c r="C177" s="230" t="str">
        <f>IF(C33=0,"",C33)</f>
        <v/>
      </c>
      <c r="D177" s="231"/>
      <c r="E177" s="231"/>
      <c r="F177" s="231"/>
      <c r="G177" s="232"/>
      <c r="H177" s="103">
        <f t="shared" ref="H177:X177" si="22">H33</f>
        <v>0</v>
      </c>
      <c r="I177" s="152" t="str">
        <f>IF(I33=0,"",I33)</f>
        <v/>
      </c>
      <c r="J177" s="103">
        <f t="shared" si="22"/>
        <v>0</v>
      </c>
      <c r="K177" s="154" t="str">
        <f>IF(K33=0,"",K33)</f>
        <v/>
      </c>
      <c r="L177" s="103">
        <f t="shared" si="22"/>
        <v>0</v>
      </c>
      <c r="M177" s="230" t="str">
        <f>IF(M33=0,"",M33)</f>
        <v/>
      </c>
      <c r="N177" s="231"/>
      <c r="O177" s="232"/>
      <c r="P177" s="103">
        <f t="shared" si="22"/>
        <v>0</v>
      </c>
      <c r="Q177" s="230" t="str">
        <f>IF(Q33=0,"",Q33)</f>
        <v/>
      </c>
      <c r="R177" s="231"/>
      <c r="S177" s="232"/>
      <c r="T177" s="103">
        <f t="shared" si="22"/>
        <v>0</v>
      </c>
      <c r="U177" s="230" t="str">
        <f>IF(U33=0,"",U33)</f>
        <v/>
      </c>
      <c r="V177" s="231"/>
      <c r="W177" s="232"/>
      <c r="X177" s="103">
        <f t="shared" si="22"/>
        <v>0</v>
      </c>
      <c r="Y177" s="230" t="str">
        <f>IF(Y33=0,"",Y33)</f>
        <v/>
      </c>
      <c r="Z177" s="231"/>
      <c r="AA177" s="232"/>
      <c r="AB177" s="106"/>
      <c r="AD177" s="68"/>
      <c r="AE177" s="68"/>
      <c r="AF177" s="68"/>
      <c r="AG177" s="68"/>
      <c r="AH177" s="68"/>
      <c r="AI177" s="68"/>
      <c r="AJ177" s="68"/>
    </row>
    <row r="178" spans="1:39" s="85" customFormat="1" ht="3.95" customHeight="1" x14ac:dyDescent="0.2">
      <c r="A178"/>
      <c r="B178" s="115"/>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5"/>
      <c r="AC178" s="74"/>
      <c r="AD178" s="68"/>
      <c r="AE178" s="68"/>
      <c r="AF178" s="68"/>
      <c r="AG178" s="68"/>
      <c r="AH178" s="69"/>
      <c r="AI178" s="69"/>
      <c r="AJ178" s="69"/>
      <c r="AK178" s="74"/>
      <c r="AL178" s="69"/>
      <c r="AM178" s="69"/>
    </row>
    <row r="179" spans="1:39" s="85" customFormat="1" ht="3.95" customHeight="1" x14ac:dyDescent="0.2">
      <c r="A179"/>
      <c r="B179" s="115"/>
      <c r="C179" s="117"/>
      <c r="D179" s="117"/>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5"/>
      <c r="AC179" s="74"/>
      <c r="AD179" s="68"/>
      <c r="AE179" s="68"/>
      <c r="AF179" s="68"/>
      <c r="AG179" s="68"/>
      <c r="AH179" s="69"/>
      <c r="AI179" s="69"/>
      <c r="AJ179" s="69"/>
      <c r="AK179" s="74"/>
      <c r="AL179" s="69"/>
      <c r="AM179" s="69"/>
    </row>
    <row r="180" spans="1:39" ht="14.25" x14ac:dyDescent="0.2">
      <c r="B180" s="101"/>
      <c r="C180" s="103" t="str">
        <f t="shared" ref="C180:I180" si="23">C36</f>
        <v>Áru adatai</v>
      </c>
      <c r="D180" s="103"/>
      <c r="E180" s="107"/>
      <c r="F180" s="107"/>
      <c r="G180" s="107"/>
      <c r="H180" s="107"/>
      <c r="I180" s="119" t="str">
        <f t="shared" si="23"/>
        <v>Kérjük a terjedelmet minden esetben szíveskedjenek megadni!</v>
      </c>
      <c r="J180" s="107"/>
      <c r="K180" s="107"/>
      <c r="L180" s="107"/>
      <c r="M180" s="107"/>
      <c r="N180" s="107"/>
      <c r="O180" s="107"/>
      <c r="P180" s="107"/>
      <c r="Q180" s="107"/>
      <c r="R180" s="107"/>
      <c r="S180" s="107"/>
      <c r="T180" s="107"/>
      <c r="U180" s="108"/>
      <c r="V180" s="108"/>
      <c r="W180" s="106"/>
      <c r="X180" s="106"/>
      <c r="Y180" s="108"/>
      <c r="Z180" s="108"/>
      <c r="AA180" s="106"/>
      <c r="AB180" s="106"/>
      <c r="AD180" s="68"/>
      <c r="AE180" s="68"/>
      <c r="AF180" s="69"/>
      <c r="AG180" s="68"/>
      <c r="AH180" s="68"/>
      <c r="AI180" s="68"/>
      <c r="AJ180" s="68"/>
    </row>
    <row r="181" spans="1:39" ht="12" customHeight="1" x14ac:dyDescent="0.2">
      <c r="B181" s="101"/>
      <c r="C181" s="243" t="str">
        <f t="shared" ref="C181:V181" si="24">C37</f>
        <v>Megb.szám Darab Típus</v>
      </c>
      <c r="D181" s="243"/>
      <c r="E181" s="243"/>
      <c r="F181" s="243"/>
      <c r="G181" s="243"/>
      <c r="H181" s="243"/>
      <c r="I181" s="244" t="str">
        <f t="shared" si="24"/>
        <v>Árumegnevezés</v>
      </c>
      <c r="J181" s="244"/>
      <c r="K181" s="244"/>
      <c r="L181" s="244"/>
      <c r="M181" s="244"/>
      <c r="N181" s="245" t="str">
        <f t="shared" si="24"/>
        <v>Tömeg (kg)</v>
      </c>
      <c r="O181" s="245"/>
      <c r="P181" s="245"/>
      <c r="Q181" s="223" t="str">
        <f t="shared" si="24"/>
        <v>Méret (cm): hossz. x szél. x mag.</v>
      </c>
      <c r="R181" s="223"/>
      <c r="S181" s="223"/>
      <c r="T181" s="223"/>
      <c r="U181" s="223"/>
      <c r="V181" s="246" t="str">
        <f t="shared" si="24"/>
        <v>Terjedelem (m3)   Megjegyzés</v>
      </c>
      <c r="W181" s="246"/>
      <c r="X181" s="246"/>
      <c r="Y181" s="246"/>
      <c r="Z181" s="246"/>
      <c r="AA181" s="246"/>
      <c r="AB181" s="106"/>
      <c r="AD181" s="69"/>
      <c r="AE181" s="69"/>
      <c r="AF181" s="69"/>
      <c r="AG181" s="69"/>
      <c r="AH181" s="68"/>
      <c r="AI181" s="68"/>
      <c r="AJ181" s="68"/>
    </row>
    <row r="182" spans="1:39" ht="14.25" x14ac:dyDescent="0.2">
      <c r="B182" s="101"/>
      <c r="C182" s="251" t="str">
        <f>IF(C38=0,"",C38)</f>
        <v/>
      </c>
      <c r="D182" s="120"/>
      <c r="E182" s="104" t="str">
        <f>IF(E38=0,"",E38)</f>
        <v/>
      </c>
      <c r="F182" s="121"/>
      <c r="G182" s="122" t="str">
        <f t="shared" ref="G182:AA182" si="25">IF(G38=0,"",G38)</f>
        <v/>
      </c>
      <c r="H182" s="120"/>
      <c r="I182" s="174" t="str">
        <f t="shared" si="25"/>
        <v/>
      </c>
      <c r="J182" s="174" t="str">
        <f t="shared" si="25"/>
        <v/>
      </c>
      <c r="K182" s="174" t="str">
        <f t="shared" si="25"/>
        <v/>
      </c>
      <c r="L182" s="174" t="str">
        <f t="shared" si="25"/>
        <v/>
      </c>
      <c r="M182" s="174" t="str">
        <f t="shared" si="25"/>
        <v/>
      </c>
      <c r="N182" s="121"/>
      <c r="O182" s="123" t="str">
        <f t="shared" si="25"/>
        <v/>
      </c>
      <c r="P182" s="121"/>
      <c r="Q182" s="105" t="str">
        <f t="shared" si="25"/>
        <v/>
      </c>
      <c r="R182" s="121"/>
      <c r="S182" s="105" t="str">
        <f t="shared" si="25"/>
        <v/>
      </c>
      <c r="T182" s="121"/>
      <c r="U182" s="105" t="str">
        <f t="shared" si="25"/>
        <v/>
      </c>
      <c r="V182" s="121"/>
      <c r="W182" s="124" t="str">
        <f t="shared" si="25"/>
        <v/>
      </c>
      <c r="X182" s="125"/>
      <c r="Y182" s="174" t="str">
        <f t="shared" si="25"/>
        <v/>
      </c>
      <c r="Z182" s="174" t="str">
        <f t="shared" si="25"/>
        <v/>
      </c>
      <c r="AA182" s="174" t="str">
        <f t="shared" si="25"/>
        <v/>
      </c>
      <c r="AB182" s="106"/>
      <c r="AD182" s="69"/>
      <c r="AE182" s="69"/>
      <c r="AF182" s="68"/>
      <c r="AG182" s="69"/>
      <c r="AH182" s="68"/>
      <c r="AI182" s="84"/>
      <c r="AJ182" s="68"/>
    </row>
    <row r="183" spans="1:39" x14ac:dyDescent="0.2">
      <c r="B183" s="101"/>
      <c r="C183" s="251"/>
      <c r="D183" s="120"/>
      <c r="E183" s="104" t="str">
        <f t="shared" ref="E183:AA183" si="26">IF(E39=0,"",E39)</f>
        <v/>
      </c>
      <c r="F183" s="121"/>
      <c r="G183" s="122" t="str">
        <f t="shared" si="26"/>
        <v/>
      </c>
      <c r="H183" s="120"/>
      <c r="I183" s="174" t="str">
        <f t="shared" si="26"/>
        <v/>
      </c>
      <c r="J183" s="174" t="str">
        <f t="shared" si="26"/>
        <v/>
      </c>
      <c r="K183" s="174" t="str">
        <f t="shared" si="26"/>
        <v/>
      </c>
      <c r="L183" s="174" t="str">
        <f t="shared" si="26"/>
        <v/>
      </c>
      <c r="M183" s="174" t="str">
        <f t="shared" si="26"/>
        <v/>
      </c>
      <c r="N183" s="121"/>
      <c r="O183" s="123" t="str">
        <f t="shared" si="26"/>
        <v/>
      </c>
      <c r="P183" s="121"/>
      <c r="Q183" s="105" t="str">
        <f t="shared" si="26"/>
        <v/>
      </c>
      <c r="R183" s="121"/>
      <c r="S183" s="105" t="str">
        <f t="shared" si="26"/>
        <v/>
      </c>
      <c r="T183" s="121"/>
      <c r="U183" s="105" t="str">
        <f t="shared" si="26"/>
        <v/>
      </c>
      <c r="V183" s="121"/>
      <c r="W183" s="124" t="str">
        <f t="shared" si="26"/>
        <v/>
      </c>
      <c r="X183" s="125"/>
      <c r="Y183" s="174" t="str">
        <f t="shared" si="26"/>
        <v/>
      </c>
      <c r="Z183" s="174" t="str">
        <f t="shared" si="26"/>
        <v/>
      </c>
      <c r="AA183" s="174" t="str">
        <f t="shared" si="26"/>
        <v/>
      </c>
      <c r="AB183" s="106"/>
      <c r="AD183" s="68"/>
      <c r="AE183" s="68"/>
      <c r="AF183" s="68"/>
      <c r="AG183" s="68"/>
      <c r="AH183" s="68"/>
      <c r="AI183" s="84"/>
      <c r="AJ183" s="68"/>
    </row>
    <row r="184" spans="1:39" x14ac:dyDescent="0.2">
      <c r="B184" s="101"/>
      <c r="C184" s="251"/>
      <c r="D184" s="120"/>
      <c r="E184" s="104" t="str">
        <f t="shared" ref="E184:AA184" si="27">IF(E40=0,"",E40)</f>
        <v/>
      </c>
      <c r="F184" s="121"/>
      <c r="G184" s="122" t="str">
        <f t="shared" si="27"/>
        <v/>
      </c>
      <c r="H184" s="120"/>
      <c r="I184" s="174" t="str">
        <f t="shared" si="27"/>
        <v/>
      </c>
      <c r="J184" s="174" t="str">
        <f t="shared" si="27"/>
        <v/>
      </c>
      <c r="K184" s="174" t="str">
        <f t="shared" si="27"/>
        <v/>
      </c>
      <c r="L184" s="174" t="str">
        <f t="shared" si="27"/>
        <v/>
      </c>
      <c r="M184" s="174" t="str">
        <f t="shared" si="27"/>
        <v/>
      </c>
      <c r="N184" s="121"/>
      <c r="O184" s="123" t="str">
        <f t="shared" si="27"/>
        <v/>
      </c>
      <c r="P184" s="121"/>
      <c r="Q184" s="105" t="str">
        <f t="shared" si="27"/>
        <v/>
      </c>
      <c r="R184" s="121"/>
      <c r="S184" s="105" t="str">
        <f t="shared" si="27"/>
        <v/>
      </c>
      <c r="T184" s="121"/>
      <c r="U184" s="105" t="str">
        <f t="shared" si="27"/>
        <v/>
      </c>
      <c r="V184" s="121"/>
      <c r="W184" s="124" t="str">
        <f t="shared" si="27"/>
        <v/>
      </c>
      <c r="X184" s="125"/>
      <c r="Y184" s="174" t="str">
        <f t="shared" si="27"/>
        <v/>
      </c>
      <c r="Z184" s="174" t="str">
        <f t="shared" si="27"/>
        <v/>
      </c>
      <c r="AA184" s="174" t="str">
        <f t="shared" si="27"/>
        <v/>
      </c>
      <c r="AB184" s="106"/>
      <c r="AD184" s="68"/>
      <c r="AE184" s="68"/>
      <c r="AF184" s="68"/>
      <c r="AG184" s="68"/>
      <c r="AH184" s="68"/>
      <c r="AI184" s="84"/>
      <c r="AJ184" s="68"/>
    </row>
    <row r="185" spans="1:39" x14ac:dyDescent="0.2">
      <c r="B185" s="101"/>
      <c r="C185" s="103"/>
      <c r="D185" s="103"/>
      <c r="E185" s="107"/>
      <c r="F185" s="107"/>
      <c r="G185" s="107"/>
      <c r="H185" s="107"/>
      <c r="I185" s="107"/>
      <c r="J185" s="107"/>
      <c r="K185" s="107"/>
      <c r="L185" s="107"/>
      <c r="M185" s="107"/>
      <c r="N185" s="107"/>
      <c r="O185" s="126">
        <f t="shared" ref="O185:W185" si="28">O41</f>
        <v>0</v>
      </c>
      <c r="P185" s="107"/>
      <c r="Q185" s="254" t="str">
        <f>Q41</f>
        <v/>
      </c>
      <c r="R185" s="254"/>
      <c r="S185" s="254"/>
      <c r="T185" s="254"/>
      <c r="U185" s="254"/>
      <c r="V185" s="108"/>
      <c r="W185" s="127">
        <f t="shared" si="28"/>
        <v>0</v>
      </c>
      <c r="X185" s="106"/>
      <c r="Y185" s="128"/>
      <c r="Z185" s="108"/>
      <c r="AA185" s="106"/>
      <c r="AB185" s="106"/>
      <c r="AD185" s="68"/>
      <c r="AE185" s="68"/>
      <c r="AF185" s="68"/>
      <c r="AG185" s="68"/>
      <c r="AH185" s="68"/>
      <c r="AI185" s="68"/>
      <c r="AJ185" s="68"/>
    </row>
    <row r="186" spans="1:39" ht="12.75" customHeight="1" x14ac:dyDescent="0.2">
      <c r="B186" s="101"/>
      <c r="C186" s="252" t="str">
        <f t="shared" ref="C186:I186" si="29">C42</f>
        <v>EKÁER köteles?</v>
      </c>
      <c r="D186" s="252"/>
      <c r="E186" s="252"/>
      <c r="F186" s="252"/>
      <c r="G186" s="252"/>
      <c r="H186" s="107">
        <f t="shared" si="29"/>
        <v>0</v>
      </c>
      <c r="I186" s="255" t="str">
        <f t="shared" si="29"/>
        <v>EKÁER azonosító igénylése megbízó feladata, mulasztás esetén GW nem vállal felelősséget a következményekért. Amennyiben van a szállítmánynak EKÁER száma, GW szállítmányozóként (azonosító: 17856881) való meghatlamazása kötelező! Rendszám rögzítése felár ellenében GW feladata, átrakodás esetén aktualizáljuk az adatot.</v>
      </c>
      <c r="J186" s="255"/>
      <c r="K186" s="255"/>
      <c r="L186" s="255"/>
      <c r="M186" s="255"/>
      <c r="N186" s="255"/>
      <c r="O186" s="255"/>
      <c r="P186" s="255"/>
      <c r="Q186" s="255"/>
      <c r="R186" s="255"/>
      <c r="S186" s="255"/>
      <c r="T186" s="255"/>
      <c r="U186" s="255"/>
      <c r="V186" s="255"/>
      <c r="W186" s="255"/>
      <c r="X186" s="255"/>
      <c r="Y186" s="255"/>
      <c r="Z186" s="255"/>
      <c r="AA186" s="255"/>
      <c r="AB186" s="255"/>
      <c r="AD186" s="68"/>
      <c r="AE186" s="68"/>
      <c r="AF186" s="68"/>
      <c r="AG186" s="68"/>
      <c r="AH186" s="68"/>
      <c r="AI186" s="68"/>
      <c r="AJ186" s="68"/>
    </row>
    <row r="187" spans="1:39" x14ac:dyDescent="0.2">
      <c r="B187" s="101"/>
      <c r="C187" s="253" t="str">
        <f t="shared" ref="C187:H187" si="30">C43</f>
        <v>EKAER szám (15 jegyű)</v>
      </c>
      <c r="D187" s="253"/>
      <c r="E187" s="253"/>
      <c r="F187" s="253"/>
      <c r="G187" s="253"/>
      <c r="H187" s="109">
        <f t="shared" si="30"/>
        <v>0</v>
      </c>
      <c r="I187" s="255"/>
      <c r="J187" s="255"/>
      <c r="K187" s="255"/>
      <c r="L187" s="255"/>
      <c r="M187" s="255"/>
      <c r="N187" s="255"/>
      <c r="O187" s="255"/>
      <c r="P187" s="255"/>
      <c r="Q187" s="255"/>
      <c r="R187" s="255"/>
      <c r="S187" s="255"/>
      <c r="T187" s="255"/>
      <c r="U187" s="255"/>
      <c r="V187" s="255"/>
      <c r="W187" s="255"/>
      <c r="X187" s="255"/>
      <c r="Y187" s="255"/>
      <c r="Z187" s="255"/>
      <c r="AA187" s="255"/>
      <c r="AB187" s="255"/>
      <c r="AD187" s="68"/>
      <c r="AE187" s="68"/>
      <c r="AF187" s="68"/>
      <c r="AG187" s="68"/>
      <c r="AH187" s="68"/>
      <c r="AI187" s="68"/>
      <c r="AJ187" s="68"/>
    </row>
    <row r="188" spans="1:39" x14ac:dyDescent="0.2">
      <c r="B188" s="101"/>
      <c r="C188" s="251" t="str">
        <f>IF(C44=0,"",C44)</f>
        <v/>
      </c>
      <c r="D188" s="251"/>
      <c r="E188" s="251"/>
      <c r="F188" s="251"/>
      <c r="G188" s="251"/>
      <c r="H188" s="111">
        <f t="shared" ref="H188" si="31">H44</f>
        <v>0</v>
      </c>
      <c r="I188" s="255"/>
      <c r="J188" s="255"/>
      <c r="K188" s="255"/>
      <c r="L188" s="255"/>
      <c r="M188" s="255"/>
      <c r="N188" s="255"/>
      <c r="O188" s="255"/>
      <c r="P188" s="255"/>
      <c r="Q188" s="255"/>
      <c r="R188" s="255"/>
      <c r="S188" s="255"/>
      <c r="T188" s="255"/>
      <c r="U188" s="255"/>
      <c r="V188" s="255"/>
      <c r="W188" s="255"/>
      <c r="X188" s="255"/>
      <c r="Y188" s="255"/>
      <c r="Z188" s="255"/>
      <c r="AA188" s="255"/>
      <c r="AB188" s="255"/>
      <c r="AD188" s="68"/>
      <c r="AE188" s="68"/>
      <c r="AF188" s="68"/>
      <c r="AG188" s="68"/>
      <c r="AH188" s="68"/>
      <c r="AI188" s="68"/>
      <c r="AJ188" s="68"/>
    </row>
    <row r="189" spans="1:39" ht="3.95" customHeight="1" x14ac:dyDescent="0.2">
      <c r="B189" s="101"/>
      <c r="C189" s="103"/>
      <c r="D189" s="103"/>
      <c r="E189" s="107"/>
      <c r="F189" s="107"/>
      <c r="G189" s="107"/>
      <c r="H189" s="107"/>
      <c r="I189" s="107"/>
      <c r="J189" s="107"/>
      <c r="K189" s="107"/>
      <c r="L189" s="107"/>
      <c r="M189" s="107"/>
      <c r="N189" s="107"/>
      <c r="O189" s="107"/>
      <c r="P189" s="107"/>
      <c r="Q189" s="107"/>
      <c r="R189" s="107"/>
      <c r="S189" s="107"/>
      <c r="T189" s="107"/>
      <c r="U189" s="108"/>
      <c r="V189" s="108"/>
      <c r="W189" s="106"/>
      <c r="X189" s="106"/>
      <c r="Y189" s="108"/>
      <c r="Z189" s="108"/>
      <c r="AA189" s="106"/>
      <c r="AB189" s="106"/>
      <c r="AD189" s="68"/>
      <c r="AE189" s="68"/>
      <c r="AF189" s="68"/>
      <c r="AG189" s="68"/>
      <c r="AH189" s="68"/>
      <c r="AI189" s="68"/>
      <c r="AJ189" s="68"/>
    </row>
    <row r="190" spans="1:39" x14ac:dyDescent="0.2">
      <c r="B190" s="101"/>
      <c r="C190" s="103" t="str">
        <f t="shared" ref="C190" si="32">C46</f>
        <v xml:space="preserve">Veszélyes áru </v>
      </c>
      <c r="D190" s="103"/>
      <c r="E190" s="107"/>
      <c r="F190" s="107"/>
      <c r="G190" s="106"/>
      <c r="H190" s="107"/>
      <c r="I190" s="119" t="str">
        <f>AD49</f>
        <v>ADR-es gépkocsi (előzetes egyetetés alapján) igénybevétele esetén 10%, minimum 50 EUR felárat számítunk fel!</v>
      </c>
      <c r="J190" s="107"/>
      <c r="K190" s="107"/>
      <c r="L190" s="107"/>
      <c r="M190" s="107"/>
      <c r="N190" s="107"/>
      <c r="O190" s="107"/>
      <c r="P190" s="107"/>
      <c r="Q190" s="107"/>
      <c r="R190" s="107"/>
      <c r="S190" s="107"/>
      <c r="T190" s="107"/>
      <c r="U190" s="108"/>
      <c r="V190" s="108"/>
      <c r="W190" s="106"/>
      <c r="X190" s="106"/>
      <c r="Y190" s="108"/>
      <c r="Z190" s="108"/>
      <c r="AA190" s="106"/>
      <c r="AB190" s="106"/>
      <c r="AD190" s="68"/>
      <c r="AE190" s="68"/>
      <c r="AF190" s="68"/>
      <c r="AG190" s="68"/>
      <c r="AH190" s="68"/>
      <c r="AI190" s="68"/>
      <c r="AJ190" s="68"/>
    </row>
    <row r="191" spans="1:39" ht="13.5" customHeight="1" x14ac:dyDescent="0.2">
      <c r="B191" s="101"/>
      <c r="C191" s="243" t="str">
        <f t="shared" ref="C191:Y191" si="33">C47</f>
        <v>UN szám  Darab Típus</v>
      </c>
      <c r="D191" s="243"/>
      <c r="E191" s="243"/>
      <c r="F191" s="243"/>
      <c r="G191" s="243"/>
      <c r="H191" s="243"/>
      <c r="I191" s="129" t="str">
        <f t="shared" si="33"/>
        <v>Veszélyes áru megn. Nettó tömeg (kg) Csomagolási osztály</v>
      </c>
      <c r="J191" s="129"/>
      <c r="K191" s="129"/>
      <c r="L191" s="130"/>
      <c r="M191" s="130"/>
      <c r="N191" s="130"/>
      <c r="O191" s="130"/>
      <c r="P191" s="130"/>
      <c r="Q191" s="130"/>
      <c r="R191" s="130"/>
      <c r="S191" s="130"/>
      <c r="T191" s="131"/>
      <c r="U191" s="245" t="str">
        <f t="shared" si="33"/>
        <v>Csomagolási csoport</v>
      </c>
      <c r="V191" s="245"/>
      <c r="W191" s="245"/>
      <c r="X191" s="131">
        <f t="shared" si="33"/>
        <v>0</v>
      </c>
      <c r="Y191" s="245" t="str">
        <f t="shared" si="33"/>
        <v>Kiszerelés</v>
      </c>
      <c r="Z191" s="245"/>
      <c r="AA191" s="245"/>
      <c r="AB191" s="106"/>
      <c r="AD191" s="68"/>
      <c r="AE191" s="68"/>
      <c r="AF191" s="68"/>
      <c r="AG191" s="68"/>
      <c r="AH191" s="68"/>
      <c r="AI191" s="68"/>
      <c r="AJ191" s="68"/>
    </row>
    <row r="192" spans="1:39" x14ac:dyDescent="0.2">
      <c r="B192" s="101"/>
      <c r="C192" s="105" t="str">
        <f>IF(C48=0,"",C48)</f>
        <v/>
      </c>
      <c r="D192" s="111"/>
      <c r="E192" s="152" t="str">
        <f>IF(E48=0,"",E48)</f>
        <v/>
      </c>
      <c r="F192" s="121"/>
      <c r="G192" s="153" t="str">
        <f t="shared" ref="G192" si="34">IF(G48=0,"",G48)</f>
        <v/>
      </c>
      <c r="H192" s="120"/>
      <c r="I192" s="174" t="str">
        <f t="shared" ref="I192:M192" si="35">IF(I48=0,"",I48)</f>
        <v/>
      </c>
      <c r="J192" s="174" t="str">
        <f t="shared" si="35"/>
        <v/>
      </c>
      <c r="K192" s="174" t="str">
        <f t="shared" si="35"/>
        <v/>
      </c>
      <c r="L192" s="174" t="str">
        <f t="shared" si="35"/>
        <v/>
      </c>
      <c r="M192" s="174" t="str">
        <f t="shared" si="35"/>
        <v/>
      </c>
      <c r="N192" s="121"/>
      <c r="O192" s="123" t="str">
        <f t="shared" ref="O192" si="36">IF(O48=0,"",O48)</f>
        <v/>
      </c>
      <c r="P192" s="121"/>
      <c r="Q192" s="154" t="str">
        <f t="shared" ref="Q192" si="37">IF(Q48=0,"",Q48)</f>
        <v/>
      </c>
      <c r="R192" s="121"/>
      <c r="S192" s="154" t="str">
        <f t="shared" ref="S192" si="38">IF(S48=0,"",S48)</f>
        <v/>
      </c>
      <c r="T192" s="121"/>
      <c r="U192" s="154" t="str">
        <f t="shared" ref="U192" si="39">IF(U48=0,"",U48)</f>
        <v/>
      </c>
      <c r="V192" s="121"/>
      <c r="W192" s="124" t="str">
        <f t="shared" ref="W192" si="40">IF(W48=0,"",W48)</f>
        <v/>
      </c>
      <c r="X192" s="125"/>
      <c r="Y192" s="174" t="str">
        <f t="shared" ref="Y192:AA192" si="41">IF(Y48=0,"",Y48)</f>
        <v/>
      </c>
      <c r="Z192" s="174" t="str">
        <f t="shared" si="41"/>
        <v/>
      </c>
      <c r="AA192" s="174" t="str">
        <f t="shared" si="41"/>
        <v/>
      </c>
      <c r="AB192" s="106"/>
      <c r="AD192" s="68"/>
      <c r="AE192" s="68"/>
      <c r="AF192" s="68"/>
      <c r="AG192" s="68"/>
      <c r="AH192" s="68"/>
      <c r="AI192" s="68"/>
      <c r="AJ192" s="68"/>
    </row>
    <row r="193" spans="1:39" x14ac:dyDescent="0.2">
      <c r="B193" s="101"/>
      <c r="C193" s="154" t="str">
        <f t="shared" ref="C193:C194" si="42">IF(C49=0,"",C49)</f>
        <v/>
      </c>
      <c r="D193" s="111"/>
      <c r="E193" s="152" t="str">
        <f t="shared" ref="E193" si="43">IF(E49=0,"",E49)</f>
        <v/>
      </c>
      <c r="F193" s="121"/>
      <c r="G193" s="153" t="str">
        <f t="shared" ref="G193" si="44">IF(G49=0,"",G49)</f>
        <v/>
      </c>
      <c r="H193" s="120"/>
      <c r="I193" s="174" t="str">
        <f t="shared" ref="I193:M193" si="45">IF(I49=0,"",I49)</f>
        <v/>
      </c>
      <c r="J193" s="174" t="str">
        <f t="shared" si="45"/>
        <v/>
      </c>
      <c r="K193" s="174" t="str">
        <f t="shared" si="45"/>
        <v/>
      </c>
      <c r="L193" s="174" t="str">
        <f t="shared" si="45"/>
        <v/>
      </c>
      <c r="M193" s="174" t="str">
        <f t="shared" si="45"/>
        <v/>
      </c>
      <c r="N193" s="121"/>
      <c r="O193" s="123" t="str">
        <f t="shared" ref="O193" si="46">IF(O49=0,"",O49)</f>
        <v/>
      </c>
      <c r="P193" s="121"/>
      <c r="Q193" s="154" t="str">
        <f t="shared" ref="Q193" si="47">IF(Q49=0,"",Q49)</f>
        <v/>
      </c>
      <c r="R193" s="121"/>
      <c r="S193" s="154" t="str">
        <f t="shared" ref="S193" si="48">IF(S49=0,"",S49)</f>
        <v/>
      </c>
      <c r="T193" s="121"/>
      <c r="U193" s="154" t="str">
        <f t="shared" ref="U193" si="49">IF(U49=0,"",U49)</f>
        <v/>
      </c>
      <c r="V193" s="121"/>
      <c r="W193" s="124" t="str">
        <f t="shared" ref="W193" si="50">IF(W49=0,"",W49)</f>
        <v/>
      </c>
      <c r="X193" s="125"/>
      <c r="Y193" s="174" t="str">
        <f t="shared" ref="Y193:AA193" si="51">IF(Y49=0,"",Y49)</f>
        <v/>
      </c>
      <c r="Z193" s="174" t="str">
        <f t="shared" si="51"/>
        <v/>
      </c>
      <c r="AA193" s="174" t="str">
        <f t="shared" si="51"/>
        <v/>
      </c>
      <c r="AB193" s="106"/>
      <c r="AD193" s="68"/>
      <c r="AE193" s="68"/>
      <c r="AF193" s="68"/>
      <c r="AG193" s="68"/>
      <c r="AH193" s="68"/>
      <c r="AI193" s="68"/>
      <c r="AJ193" s="68"/>
    </row>
    <row r="194" spans="1:39" x14ac:dyDescent="0.2">
      <c r="B194" s="101"/>
      <c r="C194" s="154" t="str">
        <f t="shared" si="42"/>
        <v/>
      </c>
      <c r="D194" s="111"/>
      <c r="E194" s="152" t="str">
        <f t="shared" ref="E194" si="52">IF(E50=0,"",E50)</f>
        <v/>
      </c>
      <c r="F194" s="121"/>
      <c r="G194" s="153" t="str">
        <f t="shared" ref="G194" si="53">IF(G50=0,"",G50)</f>
        <v/>
      </c>
      <c r="H194" s="120"/>
      <c r="I194" s="174" t="str">
        <f t="shared" ref="I194:M194" si="54">IF(I50=0,"",I50)</f>
        <v/>
      </c>
      <c r="J194" s="174" t="str">
        <f t="shared" si="54"/>
        <v/>
      </c>
      <c r="K194" s="174" t="str">
        <f t="shared" si="54"/>
        <v/>
      </c>
      <c r="L194" s="174" t="str">
        <f t="shared" si="54"/>
        <v/>
      </c>
      <c r="M194" s="174" t="str">
        <f t="shared" si="54"/>
        <v/>
      </c>
      <c r="N194" s="121"/>
      <c r="O194" s="123" t="str">
        <f t="shared" ref="O194" si="55">IF(O50=0,"",O50)</f>
        <v/>
      </c>
      <c r="P194" s="121"/>
      <c r="Q194" s="154" t="str">
        <f t="shared" ref="Q194" si="56">IF(Q50=0,"",Q50)</f>
        <v/>
      </c>
      <c r="R194" s="121"/>
      <c r="S194" s="154" t="str">
        <f t="shared" ref="S194" si="57">IF(S50=0,"",S50)</f>
        <v/>
      </c>
      <c r="T194" s="121"/>
      <c r="U194" s="154" t="str">
        <f t="shared" ref="U194" si="58">IF(U50=0,"",U50)</f>
        <v/>
      </c>
      <c r="V194" s="121"/>
      <c r="W194" s="124" t="str">
        <f t="shared" ref="W194" si="59">IF(W50=0,"",W50)</f>
        <v/>
      </c>
      <c r="X194" s="125"/>
      <c r="Y194" s="174" t="str">
        <f t="shared" ref="Y194:AA194" si="60">IF(Y50=0,"",Y50)</f>
        <v/>
      </c>
      <c r="Z194" s="174" t="str">
        <f t="shared" si="60"/>
        <v/>
      </c>
      <c r="AA194" s="174" t="str">
        <f t="shared" si="60"/>
        <v/>
      </c>
      <c r="AB194" s="106"/>
      <c r="AD194" s="68"/>
      <c r="AE194" s="68"/>
      <c r="AF194" s="68"/>
      <c r="AG194" s="68"/>
      <c r="AH194" s="68"/>
      <c r="AI194" s="68"/>
      <c r="AJ194" s="68"/>
    </row>
    <row r="195" spans="1:39" s="85" customFormat="1" ht="3.95" customHeight="1" x14ac:dyDescent="0.2">
      <c r="A195"/>
      <c r="B195" s="115"/>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5"/>
      <c r="AC195" s="74"/>
      <c r="AD195" s="68"/>
      <c r="AE195" s="68"/>
      <c r="AF195" s="68"/>
      <c r="AG195" s="68"/>
      <c r="AH195" s="69"/>
      <c r="AI195" s="69"/>
      <c r="AJ195" s="69"/>
      <c r="AK195" s="74"/>
      <c r="AL195" s="69"/>
      <c r="AM195" s="69"/>
    </row>
    <row r="196" spans="1:39" s="85" customFormat="1" ht="3.95" customHeight="1" x14ac:dyDescent="0.2">
      <c r="A196"/>
      <c r="B196" s="115"/>
      <c r="C196" s="117"/>
      <c r="D196" s="117"/>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5"/>
      <c r="AC196" s="74"/>
      <c r="AD196" s="68"/>
      <c r="AE196" s="68"/>
      <c r="AF196" s="68"/>
      <c r="AG196" s="68"/>
      <c r="AH196" s="69"/>
      <c r="AI196" s="69"/>
      <c r="AJ196" s="69"/>
      <c r="AK196" s="74"/>
      <c r="AL196" s="69"/>
      <c r="AM196" s="69"/>
    </row>
    <row r="197" spans="1:39" ht="14.25" x14ac:dyDescent="0.2">
      <c r="B197" s="101"/>
      <c r="C197" s="103" t="str">
        <f t="shared" ref="C197:J197" si="61">C53</f>
        <v>Utánvétel</v>
      </c>
      <c r="D197" s="103">
        <f t="shared" si="61"/>
        <v>0</v>
      </c>
      <c r="E197" s="107">
        <f t="shared" si="61"/>
        <v>0</v>
      </c>
      <c r="F197" s="107">
        <f t="shared" si="61"/>
        <v>0</v>
      </c>
      <c r="G197" s="107">
        <f t="shared" si="61"/>
        <v>0</v>
      </c>
      <c r="H197" s="107">
        <f t="shared" si="61"/>
        <v>0</v>
      </c>
      <c r="I197" s="119" t="str">
        <f t="shared" si="61"/>
        <v>Előzetes egyeztetés alapján. Első utánvétes megbízás esetén igényelje “Készpénzbeszedési megbízás”-unkat!</v>
      </c>
      <c r="J197" s="107">
        <f t="shared" si="61"/>
        <v>0</v>
      </c>
      <c r="K197" s="107"/>
      <c r="L197" s="107"/>
      <c r="M197" s="107"/>
      <c r="N197" s="107"/>
      <c r="O197" s="107"/>
      <c r="P197" s="107"/>
      <c r="Q197" s="107"/>
      <c r="R197" s="107"/>
      <c r="S197" s="107"/>
      <c r="T197" s="107"/>
      <c r="U197" s="108"/>
      <c r="V197" s="108"/>
      <c r="W197" s="106"/>
      <c r="X197" s="106"/>
      <c r="Y197" s="108"/>
      <c r="Z197" s="108"/>
      <c r="AA197" s="106"/>
      <c r="AB197" s="106"/>
      <c r="AD197" s="68"/>
      <c r="AE197" s="68"/>
      <c r="AF197" s="69"/>
      <c r="AG197" s="68"/>
      <c r="AH197" s="68"/>
      <c r="AI197" s="68"/>
      <c r="AJ197" s="68"/>
    </row>
    <row r="198" spans="1:39" ht="12.75" customHeight="1" x14ac:dyDescent="0.2">
      <c r="B198" s="101"/>
      <c r="C198" s="250" t="str">
        <f>C54</f>
        <v>Áruérték összege</v>
      </c>
      <c r="D198" s="250"/>
      <c r="E198" s="250"/>
      <c r="F198" s="250"/>
      <c r="G198" s="250"/>
      <c r="H198" s="109">
        <f>H54</f>
        <v>0</v>
      </c>
      <c r="I198" s="244" t="str">
        <f>I54</f>
        <v>Pénznem</v>
      </c>
      <c r="J198" s="244"/>
      <c r="K198" s="244"/>
      <c r="L198" s="132">
        <f>L54</f>
        <v>0</v>
      </c>
      <c r="M198" s="106"/>
      <c r="N198" s="106"/>
      <c r="O198" s="106"/>
      <c r="P198" s="106"/>
      <c r="Q198" s="106"/>
      <c r="R198" s="106"/>
      <c r="S198" s="106"/>
      <c r="T198" s="106"/>
      <c r="U198" s="106"/>
      <c r="V198" s="106"/>
      <c r="W198" s="106"/>
      <c r="X198" s="106"/>
      <c r="Y198" s="106"/>
      <c r="Z198" s="106"/>
      <c r="AA198" s="106"/>
      <c r="AB198" s="106"/>
      <c r="AD198" s="69"/>
      <c r="AE198" s="69"/>
      <c r="AF198" s="69"/>
      <c r="AG198" s="69"/>
      <c r="AH198" s="68"/>
      <c r="AI198" s="68"/>
      <c r="AJ198" s="68"/>
    </row>
    <row r="199" spans="1:39" ht="14.25" x14ac:dyDescent="0.2">
      <c r="B199" s="101"/>
      <c r="C199" s="249" t="str">
        <f>IF(C55=0,"",C55)</f>
        <v/>
      </c>
      <c r="D199" s="249"/>
      <c r="E199" s="249"/>
      <c r="F199" s="249"/>
      <c r="G199" s="249"/>
      <c r="H199" s="111">
        <f>H55</f>
        <v>0</v>
      </c>
      <c r="I199" s="174" t="str">
        <f>IF(I55=0,"",I55)</f>
        <v/>
      </c>
      <c r="J199" s="174"/>
      <c r="K199" s="174"/>
      <c r="L199" s="133">
        <f>L55</f>
        <v>0</v>
      </c>
      <c r="M199" s="106"/>
      <c r="N199" s="106"/>
      <c r="O199" s="106"/>
      <c r="P199" s="106"/>
      <c r="Q199" s="106"/>
      <c r="R199" s="106"/>
      <c r="S199" s="106"/>
      <c r="T199" s="106"/>
      <c r="U199" s="106"/>
      <c r="V199" s="106"/>
      <c r="W199" s="106"/>
      <c r="X199" s="106"/>
      <c r="Y199" s="106"/>
      <c r="Z199" s="106"/>
      <c r="AA199" s="106"/>
      <c r="AB199" s="106"/>
      <c r="AD199" s="69"/>
      <c r="AE199" s="69"/>
      <c r="AF199" s="68"/>
      <c r="AG199" s="69"/>
      <c r="AH199" s="68"/>
      <c r="AI199" s="68"/>
      <c r="AJ199" s="68"/>
    </row>
    <row r="200" spans="1:39" s="85" customFormat="1" ht="3.95" customHeight="1" x14ac:dyDescent="0.2">
      <c r="A200"/>
      <c r="B200" s="115"/>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5"/>
      <c r="AC200" s="74"/>
      <c r="AD200" s="68"/>
      <c r="AE200" s="68"/>
      <c r="AF200" s="68"/>
      <c r="AG200" s="68"/>
      <c r="AH200" s="69"/>
      <c r="AI200" s="69"/>
      <c r="AJ200" s="69"/>
      <c r="AK200" s="74"/>
      <c r="AL200" s="69"/>
      <c r="AM200" s="69"/>
    </row>
    <row r="201" spans="1:39" s="85" customFormat="1" ht="3.95" customHeight="1" x14ac:dyDescent="0.2">
      <c r="A201"/>
      <c r="B201" s="115"/>
      <c r="C201" s="117"/>
      <c r="D201" s="117"/>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5"/>
      <c r="AC201" s="74"/>
      <c r="AD201" s="68"/>
      <c r="AE201" s="68"/>
      <c r="AF201" s="68"/>
      <c r="AG201" s="68"/>
      <c r="AH201" s="69"/>
      <c r="AI201" s="69"/>
      <c r="AJ201" s="69"/>
      <c r="AK201" s="74"/>
      <c r="AL201" s="69"/>
      <c r="AM201" s="69"/>
    </row>
    <row r="202" spans="1:39" ht="14.25" x14ac:dyDescent="0.2">
      <c r="B202" s="101"/>
      <c r="C202" s="103" t="str">
        <f t="shared" ref="C202:I202" si="62">C58</f>
        <v>Kiegészítő biztosítás</v>
      </c>
      <c r="D202" s="103"/>
      <c r="E202" s="107"/>
      <c r="F202" s="107"/>
      <c r="G202" s="107"/>
      <c r="H202" s="107">
        <f t="shared" si="62"/>
        <v>0</v>
      </c>
      <c r="I202" s="119" t="str">
        <f t="shared" si="62"/>
        <v>A fuvardíj tartalmazza a CMR-egyezmény szerinti alapbiztosítást (10 EUR / kg).</v>
      </c>
      <c r="J202" s="107"/>
      <c r="K202" s="107"/>
      <c r="L202" s="107"/>
      <c r="M202" s="107"/>
      <c r="N202" s="107"/>
      <c r="O202" s="107"/>
      <c r="P202" s="107"/>
      <c r="Q202" s="107"/>
      <c r="R202" s="107"/>
      <c r="S202" s="107"/>
      <c r="T202" s="107"/>
      <c r="U202" s="108"/>
      <c r="V202" s="108"/>
      <c r="W202" s="106"/>
      <c r="X202" s="106"/>
      <c r="Y202" s="108"/>
      <c r="Z202" s="108"/>
      <c r="AA202" s="106"/>
      <c r="AB202" s="106"/>
      <c r="AD202" s="68"/>
      <c r="AE202" s="68"/>
      <c r="AF202" s="69"/>
      <c r="AG202" s="68"/>
      <c r="AH202" s="68"/>
      <c r="AI202" s="68"/>
      <c r="AJ202" s="68"/>
    </row>
    <row r="203" spans="1:39" ht="14.25" x14ac:dyDescent="0.2">
      <c r="B203" s="101"/>
      <c r="C203" s="250" t="str">
        <f t="shared" ref="C203:Q203" si="63">C59</f>
        <v>Áruérték összege</v>
      </c>
      <c r="D203" s="250"/>
      <c r="E203" s="250"/>
      <c r="F203" s="250"/>
      <c r="G203" s="250"/>
      <c r="H203" s="109">
        <f t="shared" si="63"/>
        <v>0</v>
      </c>
      <c r="I203" s="244" t="str">
        <f t="shared" si="63"/>
        <v>Pénznem</v>
      </c>
      <c r="J203" s="244"/>
      <c r="K203" s="244"/>
      <c r="L203" s="132">
        <f t="shared" si="63"/>
        <v>0</v>
      </c>
      <c r="M203" s="250" t="str">
        <f t="shared" si="63"/>
        <v>Árumegnevezés</v>
      </c>
      <c r="N203" s="250"/>
      <c r="O203" s="250"/>
      <c r="P203" s="132">
        <f t="shared" si="63"/>
        <v>0</v>
      </c>
      <c r="Q203" s="244" t="str">
        <f t="shared" si="63"/>
        <v xml:space="preserve">                                  Csomagolás módjának leírása                   </v>
      </c>
      <c r="R203" s="244"/>
      <c r="S203" s="244"/>
      <c r="T203" s="244"/>
      <c r="U203" s="244"/>
      <c r="V203" s="244"/>
      <c r="W203" s="244"/>
      <c r="X203" s="106" t="e">
        <f>#REF!</f>
        <v>#REF!</v>
      </c>
      <c r="Y203" s="245" t="str">
        <f>X59</f>
        <v>Biztosítási összeg (GW)</v>
      </c>
      <c r="Z203" s="245"/>
      <c r="AA203" s="245"/>
      <c r="AB203" s="106"/>
      <c r="AD203" s="69"/>
      <c r="AE203" s="69"/>
      <c r="AF203" s="69"/>
      <c r="AG203" s="69"/>
      <c r="AH203" s="68"/>
      <c r="AI203" s="68"/>
      <c r="AJ203" s="68"/>
    </row>
    <row r="204" spans="1:39" ht="14.25" x14ac:dyDescent="0.2">
      <c r="B204" s="101"/>
      <c r="C204" s="249" t="str">
        <f>IF(C60=0,"",C60)</f>
        <v/>
      </c>
      <c r="D204" s="249"/>
      <c r="E204" s="249"/>
      <c r="F204" s="249"/>
      <c r="G204" s="249"/>
      <c r="H204" s="111">
        <f t="shared" ref="H204:X204" si="64">H60</f>
        <v>0</v>
      </c>
      <c r="I204" s="174" t="str">
        <f>IF(I60=0,"",I60)</f>
        <v/>
      </c>
      <c r="J204" s="174"/>
      <c r="K204" s="174"/>
      <c r="L204" s="133">
        <f t="shared" si="64"/>
        <v>0</v>
      </c>
      <c r="M204" s="174" t="str">
        <f>IF(M60=0,"",M60)</f>
        <v/>
      </c>
      <c r="N204" s="174"/>
      <c r="O204" s="174"/>
      <c r="P204" s="121">
        <f t="shared" si="64"/>
        <v>0</v>
      </c>
      <c r="Q204" s="174" t="str">
        <f>IF(Q60=0,"",Q60)</f>
        <v/>
      </c>
      <c r="R204" s="174"/>
      <c r="S204" s="174"/>
      <c r="T204" s="174"/>
      <c r="U204" s="174"/>
      <c r="V204" s="174"/>
      <c r="W204" s="174"/>
      <c r="X204" s="106">
        <f t="shared" si="64"/>
        <v>0</v>
      </c>
      <c r="Y204" s="174" t="str">
        <f>IF(Y60=0,"",Y60)</f>
        <v/>
      </c>
      <c r="Z204" s="174"/>
      <c r="AA204" s="174"/>
      <c r="AB204" s="106"/>
      <c r="AD204" s="69"/>
      <c r="AE204" s="69"/>
      <c r="AF204" s="68"/>
      <c r="AG204" s="69"/>
      <c r="AH204" s="68"/>
      <c r="AI204" s="68"/>
      <c r="AJ204" s="68"/>
    </row>
    <row r="205" spans="1:39" s="85" customFormat="1" ht="3.95" customHeight="1" x14ac:dyDescent="0.2">
      <c r="A205"/>
      <c r="B205" s="115"/>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5"/>
      <c r="AC205" s="74"/>
      <c r="AD205" s="68"/>
      <c r="AE205" s="68"/>
      <c r="AF205" s="68"/>
      <c r="AG205" s="68"/>
      <c r="AH205" s="69"/>
      <c r="AI205" s="69"/>
      <c r="AJ205" s="69"/>
      <c r="AK205" s="74"/>
      <c r="AL205" s="69"/>
      <c r="AM205" s="69"/>
    </row>
    <row r="206" spans="1:39" s="85" customFormat="1" ht="3.95" customHeight="1" x14ac:dyDescent="0.2">
      <c r="A206"/>
      <c r="B206" s="115"/>
      <c r="C206" s="117"/>
      <c r="D206" s="117"/>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5"/>
      <c r="AC206" s="74"/>
      <c r="AD206" s="68"/>
      <c r="AE206" s="68"/>
      <c r="AF206" s="68"/>
      <c r="AG206" s="68"/>
      <c r="AH206" s="69"/>
      <c r="AI206" s="69"/>
      <c r="AJ206" s="69"/>
      <c r="AK206" s="74"/>
      <c r="AL206" s="69"/>
      <c r="AM206" s="69"/>
    </row>
    <row r="207" spans="1:39" ht="14.25" x14ac:dyDescent="0.2">
      <c r="B207" s="101"/>
      <c r="C207" s="103" t="str">
        <f t="shared" ref="C207" si="65">C63</f>
        <v>Megjegyzés</v>
      </c>
      <c r="D207" s="103"/>
      <c r="E207" s="107"/>
      <c r="F207" s="107"/>
      <c r="G207" s="107"/>
      <c r="H207" s="107"/>
      <c r="I207" s="107"/>
      <c r="J207" s="107"/>
      <c r="K207" s="107"/>
      <c r="L207" s="107"/>
      <c r="M207" s="107"/>
      <c r="N207" s="107"/>
      <c r="O207" s="107"/>
      <c r="P207" s="107"/>
      <c r="Q207" s="107"/>
      <c r="R207" s="107"/>
      <c r="S207" s="107"/>
      <c r="T207" s="107"/>
      <c r="U207" s="108"/>
      <c r="V207" s="108"/>
      <c r="W207" s="106"/>
      <c r="X207" s="106"/>
      <c r="Y207" s="108"/>
      <c r="Z207" s="108"/>
      <c r="AA207" s="106"/>
      <c r="AB207" s="119"/>
      <c r="AC207" s="75"/>
      <c r="AD207" s="68"/>
      <c r="AE207" s="68"/>
      <c r="AF207" s="69"/>
      <c r="AG207" s="68"/>
      <c r="AH207" s="70"/>
      <c r="AI207" s="70"/>
      <c r="AJ207" s="70"/>
    </row>
    <row r="208" spans="1:39" ht="42" customHeight="1" x14ac:dyDescent="0.2">
      <c r="B208" s="101"/>
      <c r="C208" s="247" t="str">
        <f>IF(C64=0,"",C64)</f>
        <v/>
      </c>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119"/>
      <c r="AC208" s="75"/>
      <c r="AD208" s="69"/>
      <c r="AE208" s="69"/>
      <c r="AF208" s="69"/>
      <c r="AG208" s="69"/>
      <c r="AH208" s="70"/>
      <c r="AI208" s="70"/>
      <c r="AJ208" s="70"/>
    </row>
    <row r="209" spans="1:39" s="86" customFormat="1" ht="3.95" customHeight="1" x14ac:dyDescent="0.2">
      <c r="A209"/>
      <c r="B209" s="134"/>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75"/>
      <c r="AD209" s="69"/>
      <c r="AE209" s="69"/>
      <c r="AF209" s="70"/>
      <c r="AG209" s="69"/>
      <c r="AH209" s="70"/>
      <c r="AI209" s="70"/>
      <c r="AJ209" s="70"/>
      <c r="AK209" s="75"/>
      <c r="AL209" s="70"/>
      <c r="AM209" s="70"/>
    </row>
    <row r="210" spans="1:39" s="86" customFormat="1" x14ac:dyDescent="0.2">
      <c r="A210"/>
      <c r="B210" s="134"/>
      <c r="C210" s="135" t="str">
        <f t="shared" ref="C210" si="66">C66</f>
        <v>Kiegészítő feltételek:</v>
      </c>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75"/>
      <c r="AD210" s="70"/>
      <c r="AE210" s="70"/>
      <c r="AF210" s="70"/>
      <c r="AG210" s="70"/>
      <c r="AH210" s="70"/>
      <c r="AI210" s="70"/>
      <c r="AJ210" s="70"/>
      <c r="AK210" s="75"/>
      <c r="AL210" s="70"/>
      <c r="AM210" s="70"/>
    </row>
    <row r="211" spans="1:39" s="86" customFormat="1" x14ac:dyDescent="0.2">
      <c r="A211"/>
      <c r="B211" s="134"/>
      <c r="C211" s="135" t="str">
        <f t="shared" ref="C211" si="67">C67</f>
        <v>A szállítmányozási megbízás egyszeri szerződésnek minősül, megrendelő tudomással bír arról, hogy a megbízott a megbízás teljesítése során szolgáltatást közvetít.</v>
      </c>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75"/>
      <c r="AD211" s="70"/>
      <c r="AE211" s="70"/>
      <c r="AF211" s="70"/>
      <c r="AG211" s="70"/>
      <c r="AH211" s="70"/>
      <c r="AI211" s="70"/>
      <c r="AJ211" s="70"/>
      <c r="AK211" s="75"/>
      <c r="AL211" s="70"/>
      <c r="AM211" s="70"/>
    </row>
    <row r="212" spans="1:39" s="86" customFormat="1" x14ac:dyDescent="0.2">
      <c r="A212"/>
      <c r="B212" s="134"/>
      <c r="C212" s="136" t="str">
        <f t="shared" ref="C212" si="68">C68</f>
        <v>A megbízást kérjük hétfőtől csütörtökig 16:30-ig, pénteken 14:00-ig elküldeni a másnapi felvételhez!</v>
      </c>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75"/>
      <c r="AD212" s="70"/>
      <c r="AE212" s="70"/>
      <c r="AF212" s="70"/>
      <c r="AG212" s="70"/>
      <c r="AH212" s="70"/>
      <c r="AI212" s="70"/>
      <c r="AJ212" s="70"/>
      <c r="AK212" s="75"/>
      <c r="AL212" s="70"/>
      <c r="AM212" s="70"/>
    </row>
    <row r="213" spans="1:39" s="86" customFormat="1" x14ac:dyDescent="0.2">
      <c r="A213"/>
      <c r="B213" s="134"/>
      <c r="C213" s="136" t="str">
        <f t="shared" ref="C213" si="69">C69</f>
        <v>A küldemény csomagolása, címzése a Megbízó feladata. A küldemény magassága raklappal együtt max. 220 cm lehet.</v>
      </c>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75"/>
      <c r="AD213" s="70"/>
      <c r="AE213" s="70"/>
      <c r="AF213" s="70"/>
      <c r="AG213" s="70"/>
      <c r="AH213" s="70"/>
      <c r="AI213" s="70"/>
      <c r="AJ213" s="70"/>
      <c r="AK213" s="75"/>
      <c r="AL213" s="70"/>
      <c r="AM213" s="70"/>
    </row>
    <row r="214" spans="1:39" s="86" customFormat="1" x14ac:dyDescent="0.2">
      <c r="A214"/>
      <c r="B214" s="134"/>
      <c r="C214" s="136" t="str">
        <f t="shared" ref="C214" si="70">C70</f>
        <v>Csereraklap igény esetén kérjen sofőrünktől raklapcsekket! EUP csere díja 250 Ft / raklap.</v>
      </c>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75"/>
      <c r="AD214" s="70"/>
      <c r="AE214" s="70"/>
      <c r="AF214" s="70"/>
      <c r="AG214" s="70"/>
      <c r="AH214" s="70"/>
      <c r="AI214" s="70"/>
      <c r="AJ214" s="70"/>
      <c r="AK214" s="75"/>
      <c r="AL214" s="70"/>
      <c r="AM214" s="70"/>
    </row>
    <row r="215" spans="1:39" s="86" customFormat="1" x14ac:dyDescent="0.2">
      <c r="A215"/>
      <c r="B215" s="134"/>
      <c r="C215" s="136" t="str">
        <f t="shared" ref="C215" si="71">C71</f>
        <v>Kérjük, hogy belföldi vagy EU szállítás esetén az áruhoz tartozó papírokat szíveskedjenek a küldemény oldalára rögzíteni! Szállítólevél visszaforgatás díja 475 Ft / küldemény.</v>
      </c>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75"/>
      <c r="AD215" s="70"/>
      <c r="AE215" s="70"/>
      <c r="AF215" s="70"/>
      <c r="AG215" s="70"/>
      <c r="AH215" s="70"/>
      <c r="AI215" s="70"/>
      <c r="AJ215" s="70"/>
      <c r="AK215" s="75"/>
      <c r="AL215" s="70"/>
      <c r="AM215" s="70"/>
    </row>
    <row r="216" spans="1:39" s="86" customFormat="1" x14ac:dyDescent="0.2">
      <c r="A216"/>
      <c r="B216" s="134"/>
      <c r="C216" s="136" t="str">
        <f t="shared" ref="C216" si="72">C72</f>
        <v>A Címzett értesítése, az áruátvétel körülményeinek biztosítása a Megbízó feladata.</v>
      </c>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75"/>
      <c r="AD216" s="70"/>
      <c r="AE216" s="70"/>
      <c r="AF216" s="70"/>
      <c r="AG216" s="70"/>
      <c r="AH216" s="70"/>
      <c r="AI216" s="70"/>
      <c r="AJ216" s="70"/>
      <c r="AK216" s="75"/>
      <c r="AL216" s="70"/>
      <c r="AM216" s="70"/>
    </row>
    <row r="217" spans="1:39" s="86" customFormat="1" x14ac:dyDescent="0.2">
      <c r="A217"/>
      <c r="B217" s="134"/>
      <c r="C217" s="136" t="str">
        <f t="shared" ref="C217" si="73">C73</f>
        <v xml:space="preserve">Az áru felvétele és kiszállítása normál nyitvatartási időben történik, amelynél 8-17 h-t veszünk alapul. </v>
      </c>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75"/>
      <c r="AD217" s="70"/>
      <c r="AE217" s="70"/>
      <c r="AF217" s="70"/>
      <c r="AG217" s="70"/>
      <c r="AH217" s="70"/>
      <c r="AI217" s="70"/>
      <c r="AJ217" s="70"/>
      <c r="AK217" s="75"/>
      <c r="AL217" s="70"/>
      <c r="AM217" s="70"/>
    </row>
    <row r="218" spans="1:39" s="86" customFormat="1" x14ac:dyDescent="0.2">
      <c r="A218"/>
      <c r="B218" s="134"/>
      <c r="C218" s="136" t="str">
        <f t="shared" ref="C218" si="74">C74</f>
        <v>Délelőtti, illetve időablakos kiszállítás esetén felárat számolunk fel (pénzvisszafizetési garanciával): 9 vagy 10 óra: +50%, 12 óra: +30%, 16 óra: +20%, időablak: +50%</v>
      </c>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75"/>
      <c r="AD218" s="70"/>
      <c r="AE218" s="70"/>
      <c r="AF218" s="70"/>
      <c r="AG218" s="70"/>
      <c r="AH218" s="70"/>
      <c r="AI218" s="70"/>
      <c r="AJ218" s="70"/>
      <c r="AK218" s="75"/>
      <c r="AL218" s="70"/>
      <c r="AM218" s="70"/>
    </row>
    <row r="219" spans="1:39" s="86" customFormat="1" x14ac:dyDescent="0.2">
      <c r="A219"/>
      <c r="B219" s="134"/>
      <c r="C219" s="136" t="str">
        <f t="shared" ref="C219" si="75">C75</f>
        <v>Az áru fel- illetve lerakodása a Feladó ill. a Címzett feladata. Amennyiben ez nem biztosított, a rakodás díja megállapodás szerint.</v>
      </c>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75"/>
      <c r="AD219" s="70"/>
      <c r="AE219" s="70"/>
      <c r="AF219" s="70"/>
      <c r="AG219" s="70"/>
      <c r="AH219" s="70"/>
      <c r="AI219" s="70"/>
      <c r="AJ219" s="70"/>
      <c r="AK219" s="75"/>
      <c r="AL219" s="70"/>
      <c r="AM219" s="70"/>
    </row>
    <row r="220" spans="1:39" s="86" customFormat="1" x14ac:dyDescent="0.2">
      <c r="A220"/>
      <c r="B220" s="134"/>
      <c r="C220" s="136" t="str">
        <f t="shared" ref="C220" si="76">C76</f>
        <v>A Megbízó vagy az Átvevő hibájából visszaszállított  küldeményért az esedékes fuvardíjat számítjuk fel.</v>
      </c>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7"/>
      <c r="AC220" s="73"/>
      <c r="AD220" s="70"/>
      <c r="AE220" s="70"/>
      <c r="AF220" s="70"/>
      <c r="AG220" s="70"/>
      <c r="AH220" s="68"/>
      <c r="AI220" s="68"/>
      <c r="AJ220" s="68"/>
      <c r="AK220" s="75"/>
      <c r="AL220" s="70"/>
      <c r="AM220" s="70"/>
    </row>
    <row r="221" spans="1:39" s="86" customFormat="1" x14ac:dyDescent="0.2">
      <c r="A221"/>
      <c r="B221" s="134"/>
      <c r="C221" s="136" t="str">
        <f t="shared" ref="C221:C222" si="77">C77</f>
        <v>Szálanyagok esetén a következő felárakakat számítjuk fel: 3m: +20 %, 4m: +30 %, 5m +40 %, 6m: +50 %, 7m: +60 %.</v>
      </c>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7"/>
      <c r="AC221" s="73"/>
      <c r="AD221" s="70"/>
      <c r="AE221" s="70"/>
      <c r="AF221" s="70"/>
      <c r="AG221" s="70"/>
      <c r="AH221" s="68"/>
      <c r="AI221" s="68"/>
      <c r="AJ221" s="68"/>
      <c r="AK221" s="75"/>
      <c r="AL221" s="70"/>
      <c r="AM221" s="70"/>
    </row>
    <row r="222" spans="1:39" s="86" customFormat="1" x14ac:dyDescent="0.2">
      <c r="A222"/>
      <c r="B222" s="134"/>
      <c r="C222" s="136" t="str">
        <f t="shared" si="77"/>
        <v>EKÁER szállítmányoknál GW feladata a rendszámok rögzítése / ellenőrzése / aktualizálása, a bevitt adatokért CMR I. 23.§ 5. alapján felel. Szolgáltatás díja: 300 Ft / megbízás</v>
      </c>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7"/>
      <c r="AC222" s="73"/>
      <c r="AD222" s="70"/>
      <c r="AE222" s="70"/>
      <c r="AF222" s="70"/>
      <c r="AG222" s="70"/>
      <c r="AH222" s="68"/>
      <c r="AI222" s="68"/>
      <c r="AJ222" s="68"/>
      <c r="AK222" s="75"/>
      <c r="AL222" s="70"/>
      <c r="AM222" s="70"/>
    </row>
    <row r="223" spans="1:39" s="86" customFormat="1" ht="18" customHeight="1" x14ac:dyDescent="0.2">
      <c r="A223"/>
      <c r="B223" s="134"/>
      <c r="C223" s="248" t="str">
        <f t="shared" ref="C223" si="78">C79</f>
        <v>Jelen megbízásra a Magyar Szállítmányozók és Logisztikai Szolgáltatók Szövetsége által közzétett Általános Szállítmányozási Feltételek (ÁSZF) mindenkor hatályos feltételei irányadóak azzal a kiegészítéssel, hogy felelősségünk árukárért 8,33 SDR/kg-ra (kb. € 10/kg), késedelemért a fuvardíjra, egyéb károkért káreseményenként 2.000 SDR-re korlátozott.</v>
      </c>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73"/>
      <c r="AD223" s="68"/>
      <c r="AE223" s="68"/>
      <c r="AF223" s="68"/>
      <c r="AG223" s="68"/>
      <c r="AH223" s="68"/>
      <c r="AI223" s="68"/>
      <c r="AJ223" s="68"/>
      <c r="AK223" s="75"/>
      <c r="AL223" s="70"/>
      <c r="AM223" s="70"/>
    </row>
    <row r="224" spans="1:39" ht="12.75" customHeight="1" x14ac:dyDescent="0.2">
      <c r="B224" s="106"/>
      <c r="C224" s="138" t="str">
        <f t="shared" ref="C224:W224" si="79">C80</f>
        <v>Szállítmányozási megbízás</v>
      </c>
      <c r="D224" s="138"/>
      <c r="E224" s="138"/>
      <c r="F224" s="138"/>
      <c r="G224" s="138"/>
      <c r="H224" s="138"/>
      <c r="I224" s="138"/>
      <c r="J224" s="138"/>
      <c r="K224" s="138" t="str">
        <f t="shared" si="79"/>
        <v>Verzió 1.</v>
      </c>
      <c r="L224" s="138"/>
      <c r="M224" s="138"/>
      <c r="N224" s="138"/>
      <c r="O224" s="138" t="str">
        <f t="shared" si="79"/>
        <v>Készítette: adu77</v>
      </c>
      <c r="P224" s="138"/>
      <c r="Q224" s="138"/>
      <c r="R224" s="138"/>
      <c r="S224" s="138" t="str">
        <f t="shared" si="79"/>
        <v>Ellenőrizte: bva77</v>
      </c>
      <c r="T224" s="138"/>
      <c r="U224" s="138"/>
      <c r="V224" s="138"/>
      <c r="W224" s="138" t="str">
        <f t="shared" si="79"/>
        <v>Érvényes: 2015.01.01-től</v>
      </c>
      <c r="X224" s="138"/>
      <c r="Y224" s="138"/>
      <c r="Z224" s="138"/>
      <c r="AA224" s="138"/>
      <c r="AB224" s="138"/>
      <c r="AD224" s="68"/>
      <c r="AE224" s="68"/>
      <c r="AF224" s="68"/>
      <c r="AG224" s="68"/>
      <c r="AH224" s="68"/>
      <c r="AI224" s="68"/>
      <c r="AJ224" s="68"/>
    </row>
    <row r="225" spans="2:36" ht="12.75" customHeight="1" x14ac:dyDescent="0.2">
      <c r="B225" s="71"/>
      <c r="C225" s="71"/>
      <c r="D225" s="71"/>
      <c r="E225" s="71"/>
      <c r="F225" s="71"/>
      <c r="G225" s="71"/>
      <c r="H225" s="71"/>
      <c r="I225" s="71"/>
      <c r="J225" s="71"/>
      <c r="K225" s="71"/>
      <c r="L225" s="71"/>
      <c r="M225" s="71"/>
      <c r="N225" s="71"/>
      <c r="O225" s="71"/>
      <c r="P225" s="71"/>
      <c r="Q225" s="71"/>
      <c r="R225" s="71"/>
      <c r="S225" s="72"/>
      <c r="T225" s="72"/>
      <c r="U225" s="71"/>
      <c r="V225" s="71"/>
      <c r="W225" s="71"/>
      <c r="X225" s="71"/>
      <c r="Y225" s="71"/>
      <c r="Z225" s="71"/>
      <c r="AA225" s="71"/>
      <c r="AB225" s="71"/>
      <c r="AD225" s="68"/>
      <c r="AE225" s="68"/>
      <c r="AF225" s="68"/>
      <c r="AG225" s="68"/>
      <c r="AH225" s="68"/>
      <c r="AI225" s="68"/>
      <c r="AJ225" s="68"/>
    </row>
    <row r="226" spans="2:36" ht="12.75" customHeight="1" x14ac:dyDescent="0.2">
      <c r="B226" s="71"/>
      <c r="C226" s="71"/>
      <c r="D226" s="71"/>
      <c r="E226" s="71"/>
      <c r="F226" s="71"/>
      <c r="G226" s="71"/>
      <c r="H226" s="71"/>
      <c r="I226" s="71"/>
      <c r="J226" s="71"/>
      <c r="K226" s="71"/>
      <c r="L226" s="71"/>
      <c r="M226" s="71"/>
      <c r="N226" s="71"/>
      <c r="O226" s="71"/>
      <c r="P226" s="71"/>
      <c r="Q226" s="71"/>
      <c r="R226" s="71"/>
      <c r="S226" s="72"/>
      <c r="T226" s="72"/>
      <c r="U226" s="71"/>
      <c r="V226" s="71"/>
      <c r="W226" s="71"/>
      <c r="X226" s="71"/>
      <c r="Y226" s="71"/>
      <c r="Z226" s="71"/>
      <c r="AA226" s="71"/>
      <c r="AB226" s="71"/>
      <c r="AD226" s="68"/>
      <c r="AE226" s="68"/>
      <c r="AF226" s="68"/>
      <c r="AG226" s="68"/>
      <c r="AH226" s="68"/>
      <c r="AI226" s="68"/>
      <c r="AJ226" s="68"/>
    </row>
    <row r="227" spans="2:36" ht="12.75" customHeight="1" x14ac:dyDescent="0.2">
      <c r="B227" s="71"/>
      <c r="C227" s="71"/>
      <c r="D227" s="71"/>
      <c r="E227" s="71"/>
      <c r="F227" s="71"/>
      <c r="G227" s="71"/>
      <c r="H227" s="71"/>
      <c r="I227" s="71"/>
      <c r="J227" s="71"/>
      <c r="K227" s="71"/>
      <c r="L227" s="71"/>
      <c r="M227" s="71"/>
      <c r="N227" s="71"/>
      <c r="O227" s="71"/>
      <c r="P227" s="71"/>
      <c r="Q227" s="71"/>
      <c r="R227" s="71"/>
      <c r="S227" s="72"/>
      <c r="T227" s="72"/>
      <c r="U227" s="71"/>
      <c r="V227" s="71"/>
      <c r="W227" s="71"/>
      <c r="X227" s="71"/>
      <c r="Y227" s="71"/>
      <c r="Z227" s="71"/>
      <c r="AA227" s="71"/>
      <c r="AB227" s="71"/>
      <c r="AD227" s="68"/>
      <c r="AE227" s="68"/>
      <c r="AF227" s="68"/>
      <c r="AG227" s="68"/>
      <c r="AH227" s="68"/>
      <c r="AI227" s="68"/>
      <c r="AJ227" s="68"/>
    </row>
    <row r="228" spans="2:36" ht="12.75" customHeight="1" x14ac:dyDescent="0.2">
      <c r="B228" s="71"/>
      <c r="C228" s="71"/>
      <c r="D228" s="71"/>
      <c r="E228" s="71"/>
      <c r="F228" s="71"/>
      <c r="G228" s="71"/>
      <c r="H228" s="71"/>
      <c r="I228" s="71"/>
      <c r="J228" s="71"/>
      <c r="K228" s="71"/>
      <c r="L228" s="71"/>
      <c r="M228" s="71"/>
      <c r="N228" s="71"/>
      <c r="O228" s="71"/>
      <c r="P228" s="71"/>
      <c r="Q228" s="71"/>
      <c r="R228" s="71"/>
      <c r="S228" s="72"/>
      <c r="T228" s="72"/>
      <c r="U228" s="71"/>
      <c r="V228" s="71"/>
      <c r="W228" s="71"/>
      <c r="X228" s="71"/>
      <c r="Y228" s="71"/>
      <c r="Z228" s="71"/>
      <c r="AA228" s="71"/>
      <c r="AB228" s="71"/>
      <c r="AD228" s="68"/>
      <c r="AE228" s="68"/>
      <c r="AF228" s="68"/>
      <c r="AG228" s="68"/>
      <c r="AH228" s="68"/>
      <c r="AI228" s="68"/>
      <c r="AJ228" s="68"/>
    </row>
    <row r="229" spans="2:36" ht="12.75" customHeight="1" x14ac:dyDescent="0.2">
      <c r="B229" s="71"/>
      <c r="C229" s="71"/>
      <c r="D229" s="71"/>
      <c r="E229" s="71"/>
      <c r="F229" s="71"/>
      <c r="G229" s="71"/>
      <c r="H229" s="71"/>
      <c r="I229" s="71"/>
      <c r="J229" s="71"/>
      <c r="K229" s="71"/>
      <c r="L229" s="71"/>
      <c r="M229" s="71"/>
      <c r="N229" s="71"/>
      <c r="O229" s="71"/>
      <c r="P229" s="71"/>
      <c r="Q229" s="71"/>
      <c r="R229" s="71"/>
      <c r="S229" s="72"/>
      <c r="T229" s="72"/>
      <c r="U229" s="71"/>
      <c r="V229" s="71"/>
      <c r="W229" s="71"/>
      <c r="X229" s="71"/>
      <c r="Y229" s="71"/>
      <c r="Z229" s="71"/>
      <c r="AA229" s="71"/>
      <c r="AB229" s="71"/>
      <c r="AD229" s="68"/>
      <c r="AE229" s="68"/>
      <c r="AF229" s="68"/>
      <c r="AG229" s="68"/>
      <c r="AH229" s="68"/>
      <c r="AI229" s="68"/>
      <c r="AJ229" s="68"/>
    </row>
    <row r="230" spans="2:36" ht="12.75" customHeight="1" x14ac:dyDescent="0.2">
      <c r="B230" s="71"/>
      <c r="C230" s="71"/>
      <c r="D230" s="71"/>
      <c r="E230" s="71"/>
      <c r="F230" s="71"/>
      <c r="G230" s="71"/>
      <c r="H230" s="71"/>
      <c r="I230" s="71"/>
      <c r="J230" s="71"/>
      <c r="K230" s="71"/>
      <c r="L230" s="71"/>
      <c r="M230" s="71"/>
      <c r="N230" s="71"/>
      <c r="O230" s="71"/>
      <c r="P230" s="71"/>
      <c r="Q230" s="71"/>
      <c r="R230" s="71"/>
      <c r="S230" s="72"/>
      <c r="T230" s="72"/>
      <c r="U230" s="71"/>
      <c r="V230" s="71"/>
      <c r="W230" s="71"/>
      <c r="X230" s="71"/>
      <c r="Y230" s="71"/>
      <c r="Z230" s="71"/>
      <c r="AA230" s="71"/>
      <c r="AB230" s="71"/>
      <c r="AD230" s="68"/>
      <c r="AE230" s="68"/>
      <c r="AF230" s="68"/>
      <c r="AG230" s="68"/>
      <c r="AH230" s="68"/>
      <c r="AI230" s="68"/>
      <c r="AJ230" s="68"/>
    </row>
    <row r="231" spans="2:36" ht="12.75" customHeight="1" x14ac:dyDescent="0.2">
      <c r="B231" s="71"/>
      <c r="C231" s="71"/>
      <c r="D231" s="71"/>
      <c r="E231" s="71"/>
      <c r="F231" s="71"/>
      <c r="G231" s="71"/>
      <c r="H231" s="71"/>
      <c r="I231" s="71"/>
      <c r="J231" s="71"/>
      <c r="K231" s="71"/>
      <c r="L231" s="71"/>
      <c r="M231" s="71"/>
      <c r="N231" s="71"/>
      <c r="O231" s="71"/>
      <c r="P231" s="71"/>
      <c r="Q231" s="71"/>
      <c r="R231" s="71"/>
      <c r="S231" s="72"/>
      <c r="T231" s="72"/>
      <c r="U231" s="71"/>
      <c r="V231" s="71"/>
      <c r="W231" s="71"/>
      <c r="X231" s="71"/>
      <c r="Y231" s="71"/>
      <c r="Z231" s="71"/>
      <c r="AA231" s="71"/>
      <c r="AB231" s="71"/>
      <c r="AD231" s="68"/>
      <c r="AE231" s="68"/>
      <c r="AF231" s="68"/>
      <c r="AG231" s="68"/>
      <c r="AH231" s="68"/>
      <c r="AI231" s="68"/>
      <c r="AJ231" s="68"/>
    </row>
    <row r="232" spans="2:36" ht="12.75" customHeight="1" x14ac:dyDescent="0.2">
      <c r="B232" s="71"/>
      <c r="C232" s="71"/>
      <c r="D232" s="71"/>
      <c r="E232" s="71"/>
      <c r="F232" s="71"/>
      <c r="G232" s="71"/>
      <c r="H232" s="71"/>
      <c r="I232" s="71"/>
      <c r="J232" s="71"/>
      <c r="K232" s="71"/>
      <c r="L232" s="71"/>
      <c r="M232" s="71"/>
      <c r="N232" s="71"/>
      <c r="O232" s="71"/>
      <c r="P232" s="71"/>
      <c r="Q232" s="71"/>
      <c r="R232" s="71"/>
      <c r="S232" s="72"/>
      <c r="T232" s="72"/>
      <c r="U232" s="71"/>
      <c r="V232" s="71"/>
      <c r="W232" s="71"/>
      <c r="X232" s="71"/>
      <c r="Y232" s="71"/>
      <c r="Z232" s="71"/>
      <c r="AA232" s="71"/>
      <c r="AB232" s="71"/>
      <c r="AD232" s="68"/>
      <c r="AE232" s="68"/>
      <c r="AF232" s="68"/>
      <c r="AG232" s="68"/>
      <c r="AH232" s="68"/>
      <c r="AI232" s="68"/>
      <c r="AJ232" s="68"/>
    </row>
    <row r="233" spans="2:36" ht="12.75" customHeight="1" x14ac:dyDescent="0.2">
      <c r="B233" s="71"/>
      <c r="C233" s="71"/>
      <c r="D233" s="71"/>
      <c r="E233" s="71"/>
      <c r="F233" s="71"/>
      <c r="G233" s="71"/>
      <c r="H233" s="71"/>
      <c r="I233" s="71"/>
      <c r="J233" s="71"/>
      <c r="K233" s="71"/>
      <c r="L233" s="71"/>
      <c r="M233" s="71"/>
      <c r="N233" s="71"/>
      <c r="O233" s="71"/>
      <c r="P233" s="71"/>
      <c r="Q233" s="71"/>
      <c r="R233" s="71"/>
      <c r="S233" s="72"/>
      <c r="T233" s="72"/>
      <c r="U233" s="71"/>
      <c r="V233" s="71"/>
      <c r="W233" s="71"/>
      <c r="X233" s="71"/>
      <c r="Y233" s="71"/>
      <c r="Z233" s="71"/>
      <c r="AA233" s="71"/>
      <c r="AB233" s="71"/>
      <c r="AD233" s="68"/>
      <c r="AE233" s="68"/>
      <c r="AF233" s="68"/>
      <c r="AG233" s="68"/>
      <c r="AH233" s="68"/>
      <c r="AI233" s="68"/>
      <c r="AJ233" s="68"/>
    </row>
    <row r="234" spans="2:36" ht="12.75" customHeight="1" x14ac:dyDescent="0.2">
      <c r="B234" s="71"/>
      <c r="C234" s="71"/>
      <c r="D234" s="71"/>
      <c r="E234" s="71"/>
      <c r="F234" s="71"/>
      <c r="G234" s="71"/>
      <c r="H234" s="71"/>
      <c r="I234" s="71"/>
      <c r="J234" s="71"/>
      <c r="K234" s="71"/>
      <c r="L234" s="71"/>
      <c r="M234" s="71"/>
      <c r="N234" s="71"/>
      <c r="O234" s="71"/>
      <c r="P234" s="71"/>
      <c r="Q234" s="71"/>
      <c r="R234" s="71"/>
      <c r="S234" s="72"/>
      <c r="T234" s="72"/>
      <c r="U234" s="71"/>
      <c r="V234" s="71"/>
      <c r="W234" s="71"/>
      <c r="X234" s="71"/>
      <c r="Y234" s="71"/>
      <c r="Z234" s="71"/>
      <c r="AA234" s="71"/>
      <c r="AB234" s="71"/>
      <c r="AD234" s="68"/>
      <c r="AE234" s="68"/>
      <c r="AF234" s="68"/>
      <c r="AG234" s="68"/>
      <c r="AH234" s="68"/>
      <c r="AI234" s="68"/>
      <c r="AJ234" s="68"/>
    </row>
    <row r="235" spans="2:36" ht="12.75" customHeight="1" x14ac:dyDescent="0.2">
      <c r="B235" s="71"/>
      <c r="C235" s="71"/>
      <c r="D235" s="71"/>
      <c r="E235" s="71"/>
      <c r="F235" s="71"/>
      <c r="G235" s="71"/>
      <c r="H235" s="71"/>
      <c r="I235" s="71"/>
      <c r="J235" s="71"/>
      <c r="K235" s="71"/>
      <c r="L235" s="71"/>
      <c r="M235" s="71"/>
      <c r="N235" s="71"/>
      <c r="O235" s="71"/>
      <c r="P235" s="71"/>
      <c r="Q235" s="71"/>
      <c r="R235" s="71"/>
      <c r="S235" s="72"/>
      <c r="T235" s="72"/>
      <c r="U235" s="71"/>
      <c r="V235" s="71"/>
      <c r="W235" s="71"/>
      <c r="X235" s="71"/>
      <c r="Y235" s="71"/>
      <c r="Z235" s="71"/>
      <c r="AA235" s="71"/>
      <c r="AB235" s="71"/>
      <c r="AD235" s="68"/>
      <c r="AE235" s="68"/>
      <c r="AF235" s="68"/>
      <c r="AG235" s="68"/>
      <c r="AH235" s="68"/>
      <c r="AI235" s="68"/>
      <c r="AJ235" s="68"/>
    </row>
    <row r="236" spans="2:36" ht="12.75" customHeight="1" x14ac:dyDescent="0.2">
      <c r="B236" s="71"/>
      <c r="C236" s="71"/>
      <c r="D236" s="71"/>
      <c r="E236" s="71"/>
      <c r="F236" s="71"/>
      <c r="G236" s="71"/>
      <c r="H236" s="71"/>
      <c r="I236" s="71"/>
      <c r="J236" s="71"/>
      <c r="K236" s="71"/>
      <c r="L236" s="71"/>
      <c r="M236" s="71"/>
      <c r="N236" s="71"/>
      <c r="O236" s="71"/>
      <c r="P236" s="71"/>
      <c r="Q236" s="71"/>
      <c r="R236" s="71"/>
      <c r="S236" s="72"/>
      <c r="T236" s="72"/>
      <c r="U236" s="71"/>
      <c r="V236" s="71"/>
      <c r="W236" s="71"/>
      <c r="X236" s="71"/>
      <c r="Y236" s="71"/>
      <c r="Z236" s="71"/>
      <c r="AA236" s="71"/>
      <c r="AB236" s="71"/>
      <c r="AD236" s="68"/>
      <c r="AE236" s="68"/>
      <c r="AF236" s="68"/>
      <c r="AG236" s="68"/>
      <c r="AH236" s="68"/>
      <c r="AI236" s="68"/>
      <c r="AJ236" s="68"/>
    </row>
    <row r="237" spans="2:36" ht="12.75" customHeight="1" x14ac:dyDescent="0.2">
      <c r="B237" s="71"/>
      <c r="C237" s="71"/>
      <c r="D237" s="71"/>
      <c r="E237" s="71"/>
      <c r="F237" s="71"/>
      <c r="G237" s="71"/>
      <c r="H237" s="71"/>
      <c r="I237" s="71"/>
      <c r="J237" s="71"/>
      <c r="K237" s="71"/>
      <c r="L237" s="71"/>
      <c r="M237" s="71"/>
      <c r="N237" s="71"/>
      <c r="O237" s="71"/>
      <c r="P237" s="71"/>
      <c r="Q237" s="71"/>
      <c r="R237" s="71"/>
      <c r="S237" s="72"/>
      <c r="T237" s="72"/>
      <c r="U237" s="71"/>
      <c r="V237" s="71"/>
      <c r="W237" s="71"/>
      <c r="X237" s="71"/>
      <c r="Y237" s="71"/>
      <c r="Z237" s="71"/>
      <c r="AA237" s="71"/>
      <c r="AB237" s="71"/>
      <c r="AD237" s="68"/>
      <c r="AE237" s="68"/>
      <c r="AF237" s="68"/>
      <c r="AG237" s="68"/>
      <c r="AH237" s="68"/>
      <c r="AI237" s="68"/>
      <c r="AJ237" s="68"/>
    </row>
    <row r="238" spans="2:36" ht="12.75" customHeight="1" x14ac:dyDescent="0.2">
      <c r="B238" s="71"/>
      <c r="C238" s="71"/>
      <c r="D238" s="71"/>
      <c r="E238" s="71"/>
      <c r="F238" s="71"/>
      <c r="G238" s="71"/>
      <c r="H238" s="71"/>
      <c r="I238" s="71"/>
      <c r="J238" s="71"/>
      <c r="K238" s="71"/>
      <c r="L238" s="71"/>
      <c r="M238" s="71"/>
      <c r="N238" s="71"/>
      <c r="O238" s="71"/>
      <c r="P238" s="71"/>
      <c r="Q238" s="71"/>
      <c r="R238" s="71"/>
      <c r="S238" s="72"/>
      <c r="T238" s="72"/>
      <c r="U238" s="71"/>
      <c r="V238" s="71"/>
      <c r="W238" s="71"/>
      <c r="X238" s="71"/>
      <c r="Y238" s="71"/>
      <c r="Z238" s="71"/>
      <c r="AA238" s="71"/>
      <c r="AB238" s="71"/>
      <c r="AD238" s="68"/>
      <c r="AE238" s="68"/>
      <c r="AF238" s="68"/>
      <c r="AG238" s="68"/>
      <c r="AH238" s="68"/>
      <c r="AI238" s="68"/>
      <c r="AJ238" s="68"/>
    </row>
    <row r="239" spans="2:36" ht="12.75" customHeight="1" x14ac:dyDescent="0.2">
      <c r="B239" s="71"/>
      <c r="C239" s="71"/>
      <c r="D239" s="71"/>
      <c r="E239" s="71"/>
      <c r="F239" s="71"/>
      <c r="G239" s="71"/>
      <c r="H239" s="71"/>
      <c r="I239" s="71"/>
      <c r="J239" s="71"/>
      <c r="K239" s="71"/>
      <c r="L239" s="71"/>
      <c r="M239" s="71"/>
      <c r="N239" s="71"/>
      <c r="O239" s="71"/>
      <c r="P239" s="71"/>
      <c r="Q239" s="71"/>
      <c r="R239" s="71"/>
      <c r="S239" s="72"/>
      <c r="T239" s="72"/>
      <c r="U239" s="71"/>
      <c r="V239" s="71"/>
      <c r="W239" s="71"/>
      <c r="X239" s="71"/>
      <c r="Y239" s="71"/>
      <c r="Z239" s="71"/>
      <c r="AA239" s="71"/>
      <c r="AB239" s="71"/>
      <c r="AD239" s="68"/>
      <c r="AE239" s="68"/>
      <c r="AF239" s="68"/>
      <c r="AG239" s="68"/>
      <c r="AH239" s="68"/>
      <c r="AI239" s="68"/>
      <c r="AJ239" s="68"/>
    </row>
    <row r="240" spans="2:36" ht="12.75" customHeight="1" x14ac:dyDescent="0.2">
      <c r="B240" s="71"/>
      <c r="C240" s="71"/>
      <c r="D240" s="71"/>
      <c r="E240" s="71"/>
      <c r="F240" s="71"/>
      <c r="G240" s="71"/>
      <c r="H240" s="71"/>
      <c r="I240" s="71"/>
      <c r="J240" s="71"/>
      <c r="K240" s="71"/>
      <c r="L240" s="71"/>
      <c r="M240" s="71"/>
      <c r="N240" s="71"/>
      <c r="O240" s="71"/>
      <c r="P240" s="71"/>
      <c r="Q240" s="71"/>
      <c r="R240" s="71"/>
      <c r="S240" s="72"/>
      <c r="T240" s="72"/>
      <c r="U240" s="71"/>
      <c r="V240" s="71"/>
      <c r="W240" s="71"/>
      <c r="X240" s="71"/>
      <c r="Y240" s="71"/>
      <c r="Z240" s="71"/>
      <c r="AA240" s="71"/>
      <c r="AB240" s="71"/>
      <c r="AD240" s="68"/>
      <c r="AE240" s="68"/>
      <c r="AF240" s="68"/>
      <c r="AG240" s="68"/>
      <c r="AH240" s="68"/>
      <c r="AI240" s="68"/>
      <c r="AJ240" s="68"/>
    </row>
    <row r="241" spans="1:39" ht="12.75" customHeight="1" x14ac:dyDescent="0.2">
      <c r="B241" s="71"/>
      <c r="C241" s="71"/>
      <c r="D241" s="71"/>
      <c r="E241" s="71"/>
      <c r="F241" s="71"/>
      <c r="G241" s="71"/>
      <c r="H241" s="71"/>
      <c r="I241" s="71"/>
      <c r="J241" s="71"/>
      <c r="K241" s="71"/>
      <c r="L241" s="71"/>
      <c r="M241" s="71"/>
      <c r="N241" s="71"/>
      <c r="O241" s="71"/>
      <c r="P241" s="71"/>
      <c r="Q241" s="71"/>
      <c r="R241" s="71"/>
      <c r="S241" s="72"/>
      <c r="T241" s="72"/>
      <c r="U241" s="71"/>
      <c r="V241" s="71"/>
      <c r="W241" s="71"/>
      <c r="X241" s="71"/>
      <c r="Y241" s="71"/>
      <c r="Z241" s="71"/>
      <c r="AA241" s="71"/>
      <c r="AB241" s="71"/>
      <c r="AD241" s="68"/>
      <c r="AE241" s="68"/>
      <c r="AF241" s="68"/>
      <c r="AG241" s="68"/>
      <c r="AH241" s="68"/>
      <c r="AI241" s="68"/>
      <c r="AJ241" s="68"/>
    </row>
    <row r="242" spans="1:39" ht="12.75" customHeight="1" x14ac:dyDescent="0.2">
      <c r="B242" s="71"/>
      <c r="C242" s="71"/>
      <c r="D242" s="71"/>
      <c r="E242" s="71"/>
      <c r="F242" s="71"/>
      <c r="G242" s="71"/>
      <c r="H242" s="71"/>
      <c r="I242" s="71"/>
      <c r="J242" s="71"/>
      <c r="K242" s="71"/>
      <c r="L242" s="71"/>
      <c r="M242" s="71"/>
      <c r="N242" s="71"/>
      <c r="O242" s="71"/>
      <c r="P242" s="71"/>
      <c r="Q242" s="71"/>
      <c r="R242" s="71"/>
      <c r="S242" s="72"/>
      <c r="T242" s="72"/>
      <c r="U242" s="71"/>
      <c r="V242" s="71"/>
      <c r="W242" s="71"/>
      <c r="X242" s="71"/>
      <c r="Y242" s="71"/>
      <c r="Z242" s="71"/>
      <c r="AA242" s="71"/>
      <c r="AB242" s="71"/>
      <c r="AD242" s="68"/>
      <c r="AE242" s="68"/>
      <c r="AF242" s="68"/>
      <c r="AG242" s="68"/>
      <c r="AH242" s="68"/>
      <c r="AI242" s="68"/>
      <c r="AJ242" s="68"/>
    </row>
    <row r="243" spans="1:39" ht="12.75" customHeight="1" x14ac:dyDescent="0.2">
      <c r="B243" s="71"/>
      <c r="C243" s="71"/>
      <c r="D243" s="71"/>
      <c r="E243" s="71"/>
      <c r="F243" s="71"/>
      <c r="G243" s="71"/>
      <c r="H243" s="71"/>
      <c r="I243" s="71"/>
      <c r="J243" s="71"/>
      <c r="K243" s="71"/>
      <c r="L243" s="71"/>
      <c r="M243" s="71"/>
      <c r="N243" s="71"/>
      <c r="O243" s="71"/>
      <c r="P243" s="71"/>
      <c r="Q243" s="71"/>
      <c r="R243" s="71"/>
      <c r="S243" s="72"/>
      <c r="T243" s="72"/>
      <c r="U243" s="71"/>
      <c r="V243" s="71"/>
      <c r="W243" s="71"/>
      <c r="X243" s="71"/>
      <c r="Y243" s="71"/>
      <c r="Z243" s="71"/>
      <c r="AA243" s="71"/>
      <c r="AB243" s="71"/>
      <c r="AD243" s="68"/>
      <c r="AE243" s="68"/>
      <c r="AF243" s="68"/>
      <c r="AG243" s="68"/>
      <c r="AH243" s="68"/>
      <c r="AI243" s="68"/>
      <c r="AJ243" s="68"/>
    </row>
    <row r="244" spans="1:39" ht="12.75" customHeight="1" x14ac:dyDescent="0.2">
      <c r="B244" s="71"/>
      <c r="C244" s="71"/>
      <c r="D244" s="71"/>
      <c r="E244" s="71"/>
      <c r="F244" s="71"/>
      <c r="G244" s="71"/>
      <c r="H244" s="71"/>
      <c r="I244" s="71"/>
      <c r="J244" s="71"/>
      <c r="K244" s="71"/>
      <c r="L244" s="71"/>
      <c r="M244" s="71"/>
      <c r="N244" s="71"/>
      <c r="O244" s="71"/>
      <c r="P244" s="71"/>
      <c r="Q244" s="71"/>
      <c r="R244" s="71"/>
      <c r="S244" s="72"/>
      <c r="T244" s="72"/>
      <c r="U244" s="71"/>
      <c r="V244" s="71"/>
      <c r="W244" s="71"/>
      <c r="X244" s="71"/>
      <c r="Y244" s="71"/>
      <c r="Z244" s="71"/>
      <c r="AA244" s="71"/>
      <c r="AB244" s="71"/>
      <c r="AD244" s="68"/>
      <c r="AE244" s="68"/>
      <c r="AF244" s="68"/>
      <c r="AG244" s="68"/>
      <c r="AH244" s="68"/>
      <c r="AI244" s="68"/>
      <c r="AJ244" s="68"/>
    </row>
    <row r="245" spans="1:39" ht="12.75" customHeight="1" x14ac:dyDescent="0.2">
      <c r="B245" s="71"/>
      <c r="C245" s="71"/>
      <c r="D245" s="71"/>
      <c r="E245" s="71"/>
      <c r="F245" s="71"/>
      <c r="G245" s="71"/>
      <c r="H245" s="71"/>
      <c r="I245" s="71"/>
      <c r="J245" s="71"/>
      <c r="K245" s="71"/>
      <c r="L245" s="71"/>
      <c r="M245" s="71"/>
      <c r="N245" s="71"/>
      <c r="O245" s="71"/>
      <c r="P245" s="71"/>
      <c r="Q245" s="71"/>
      <c r="R245" s="71"/>
      <c r="S245" s="72"/>
      <c r="T245" s="72"/>
      <c r="U245" s="71"/>
      <c r="V245" s="71"/>
      <c r="W245" s="71"/>
      <c r="X245" s="71"/>
      <c r="Y245" s="71"/>
      <c r="Z245" s="71"/>
      <c r="AA245" s="71"/>
      <c r="AB245" s="71"/>
      <c r="AD245" s="68"/>
      <c r="AE245" s="68"/>
      <c r="AF245" s="68"/>
      <c r="AG245" s="68"/>
      <c r="AH245" s="68"/>
      <c r="AI245" s="68"/>
      <c r="AJ245" s="68"/>
    </row>
    <row r="246" spans="1:39" ht="12.75" customHeight="1" x14ac:dyDescent="0.2">
      <c r="B246" s="71"/>
      <c r="C246" s="71"/>
      <c r="D246" s="71"/>
      <c r="E246" s="71"/>
      <c r="F246" s="71"/>
      <c r="G246" s="71"/>
      <c r="H246" s="71"/>
      <c r="I246" s="71"/>
      <c r="J246" s="71"/>
      <c r="K246" s="71"/>
      <c r="L246" s="71"/>
      <c r="M246" s="71"/>
      <c r="N246" s="71"/>
      <c r="O246" s="71"/>
      <c r="P246" s="71"/>
      <c r="Q246" s="71"/>
      <c r="R246" s="71"/>
      <c r="S246" s="72"/>
      <c r="T246" s="72"/>
      <c r="U246" s="71"/>
      <c r="V246" s="71"/>
      <c r="W246" s="71"/>
      <c r="X246" s="71"/>
      <c r="Y246" s="71"/>
      <c r="Z246" s="71"/>
      <c r="AA246" s="71"/>
      <c r="AB246" s="71"/>
      <c r="AD246" s="68"/>
      <c r="AE246" s="68"/>
      <c r="AF246" s="68"/>
      <c r="AG246" s="68"/>
      <c r="AH246" s="68"/>
      <c r="AI246" s="68"/>
      <c r="AJ246" s="68"/>
    </row>
    <row r="247" spans="1:39" ht="12.75" customHeight="1" x14ac:dyDescent="0.2">
      <c r="B247" s="71"/>
      <c r="C247" s="71"/>
      <c r="D247" s="71"/>
      <c r="E247" s="71"/>
      <c r="F247" s="71"/>
      <c r="G247" s="71"/>
      <c r="H247" s="71"/>
      <c r="I247" s="71"/>
      <c r="J247" s="71"/>
      <c r="K247" s="71"/>
      <c r="L247" s="71"/>
      <c r="M247" s="71"/>
      <c r="N247" s="71"/>
      <c r="O247" s="71"/>
      <c r="P247" s="71"/>
      <c r="Q247" s="71"/>
      <c r="R247" s="71"/>
      <c r="S247" s="72"/>
      <c r="T247" s="72"/>
      <c r="U247" s="71"/>
      <c r="V247" s="71"/>
      <c r="W247" s="71"/>
      <c r="X247" s="71"/>
      <c r="Y247" s="71"/>
      <c r="Z247" s="71"/>
      <c r="AA247" s="71"/>
      <c r="AB247" s="71"/>
      <c r="AD247" s="68"/>
      <c r="AE247" s="68"/>
      <c r="AF247" s="68"/>
      <c r="AG247" s="68"/>
      <c r="AH247" s="68"/>
      <c r="AI247" s="68"/>
      <c r="AJ247" s="68"/>
    </row>
    <row r="248" spans="1:39" ht="12.75" customHeight="1" x14ac:dyDescent="0.2">
      <c r="B248" s="71"/>
      <c r="C248" s="71"/>
      <c r="D248" s="71"/>
      <c r="E248" s="71"/>
      <c r="F248" s="71"/>
      <c r="G248" s="71"/>
      <c r="H248" s="71"/>
      <c r="I248" s="71"/>
      <c r="J248" s="71"/>
      <c r="K248" s="71"/>
      <c r="L248" s="71"/>
      <c r="M248" s="71"/>
      <c r="N248" s="71"/>
      <c r="O248" s="71"/>
      <c r="P248" s="71"/>
      <c r="Q248" s="71"/>
      <c r="R248" s="71"/>
      <c r="S248" s="72"/>
      <c r="T248" s="72"/>
      <c r="U248" s="71"/>
      <c r="V248" s="71"/>
      <c r="W248" s="71"/>
      <c r="X248" s="71"/>
      <c r="Y248" s="71"/>
      <c r="Z248" s="71"/>
      <c r="AA248" s="71"/>
      <c r="AB248" s="71"/>
      <c r="AD248" s="68"/>
      <c r="AE248" s="68"/>
      <c r="AF248" s="68"/>
      <c r="AG248" s="68"/>
      <c r="AH248" s="68"/>
      <c r="AI248" s="68"/>
      <c r="AJ248" s="68"/>
    </row>
    <row r="249" spans="1:39" ht="12" customHeight="1" x14ac:dyDescent="0.2">
      <c r="B249" s="8"/>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D249" s="68"/>
      <c r="AE249" s="68"/>
      <c r="AF249" s="68"/>
      <c r="AG249" s="68"/>
      <c r="AH249" s="68"/>
      <c r="AI249" s="68"/>
      <c r="AJ249" s="68"/>
    </row>
    <row r="250" spans="1:39" ht="12" customHeight="1" x14ac:dyDescent="0.2">
      <c r="B250" s="8"/>
      <c r="C250" s="4"/>
      <c r="D250" s="4"/>
      <c r="E250" s="4"/>
      <c r="F250" s="4"/>
      <c r="G250" s="4"/>
      <c r="H250" s="4"/>
      <c r="I250" s="4"/>
      <c r="J250" s="4"/>
      <c r="K250" s="4"/>
      <c r="L250" s="4"/>
      <c r="M250" s="4"/>
      <c r="N250" s="4"/>
      <c r="O250" s="4"/>
      <c r="P250" s="4"/>
      <c r="Q250" s="4"/>
      <c r="R250" s="4"/>
      <c r="S250" s="4"/>
      <c r="T250" s="4"/>
      <c r="U250" s="4"/>
      <c r="V250" s="4"/>
      <c r="W250" s="4" t="s">
        <v>0</v>
      </c>
      <c r="X250" s="4"/>
      <c r="Y250" s="4"/>
      <c r="Z250" s="4"/>
      <c r="AA250" s="4"/>
      <c r="AB250" s="4"/>
      <c r="AD250" s="68"/>
      <c r="AE250" s="68"/>
      <c r="AF250" s="68"/>
      <c r="AG250" s="68"/>
      <c r="AH250" s="68"/>
      <c r="AI250" s="68"/>
      <c r="AJ250" s="68"/>
    </row>
    <row r="251" spans="1:39" ht="12" customHeight="1" x14ac:dyDescent="0.2">
      <c r="A251" s="8"/>
      <c r="B251" s="8"/>
      <c r="C251" s="4"/>
      <c r="D251" s="4"/>
      <c r="E251" s="4"/>
      <c r="F251" s="4"/>
      <c r="G251" s="4"/>
      <c r="H251" s="4"/>
      <c r="I251" s="4"/>
      <c r="J251" s="4"/>
      <c r="K251" s="4"/>
      <c r="L251" s="4"/>
      <c r="M251" s="4"/>
      <c r="N251" s="4"/>
      <c r="O251" s="4"/>
      <c r="P251" s="4"/>
      <c r="Q251" s="4"/>
      <c r="R251" s="4"/>
      <c r="S251" s="4"/>
      <c r="T251" s="4"/>
      <c r="U251" s="4"/>
      <c r="V251" s="4"/>
      <c r="W251" s="4" t="s">
        <v>174</v>
      </c>
      <c r="X251" s="4"/>
      <c r="Y251" s="4"/>
      <c r="Z251" s="4"/>
      <c r="AA251" s="4"/>
      <c r="AB251" s="4"/>
      <c r="AD251" s="68"/>
      <c r="AE251" s="68"/>
      <c r="AF251" s="68"/>
      <c r="AG251" s="68"/>
      <c r="AL251" s="139"/>
      <c r="AM251" s="140"/>
    </row>
    <row r="252" spans="1:39" ht="12" customHeight="1" x14ac:dyDescent="0.2">
      <c r="A252" s="8"/>
      <c r="B252" s="8"/>
      <c r="C252" s="4"/>
      <c r="D252" s="4"/>
      <c r="E252" s="4"/>
      <c r="F252" s="4"/>
      <c r="G252" s="4"/>
      <c r="H252" s="4"/>
      <c r="I252" s="4"/>
      <c r="J252" s="4"/>
      <c r="K252" s="4"/>
      <c r="L252" s="4"/>
      <c r="M252" s="4"/>
      <c r="N252" s="4"/>
      <c r="O252" s="4"/>
      <c r="P252" s="4"/>
      <c r="Q252" s="4"/>
      <c r="R252" s="4"/>
      <c r="S252" s="4"/>
      <c r="T252" s="4"/>
      <c r="U252" s="4"/>
      <c r="V252" s="4"/>
      <c r="W252" s="4" t="s">
        <v>125</v>
      </c>
      <c r="X252" s="4"/>
      <c r="Y252" s="4"/>
      <c r="Z252" s="4"/>
      <c r="AA252" s="4"/>
      <c r="AB252" s="4"/>
      <c r="AC252" s="71"/>
      <c r="AD252" s="68"/>
      <c r="AE252" s="68"/>
      <c r="AF252" s="68"/>
      <c r="AG252" s="68"/>
      <c r="AH252" s="71"/>
      <c r="AI252" s="71"/>
      <c r="AJ252" s="71"/>
      <c r="AK252" s="71"/>
      <c r="AL252" s="71"/>
      <c r="AM252" s="71"/>
    </row>
    <row r="253" spans="1:39" ht="12" customHeight="1" x14ac:dyDescent="0.2">
      <c r="A253" s="8"/>
      <c r="B253" s="8"/>
      <c r="C253" s="4"/>
      <c r="D253" s="4"/>
      <c r="E253" s="4"/>
      <c r="F253" s="4"/>
      <c r="G253" s="4"/>
      <c r="H253" s="4"/>
      <c r="I253" s="4"/>
      <c r="J253" s="4"/>
      <c r="K253" s="4"/>
      <c r="L253" s="4"/>
      <c r="M253" s="4"/>
      <c r="N253" s="4"/>
      <c r="O253" s="4"/>
      <c r="P253" s="4"/>
      <c r="Q253" s="4"/>
      <c r="R253" s="4"/>
      <c r="S253" s="4"/>
      <c r="T253" s="4"/>
      <c r="U253" s="4"/>
      <c r="V253" s="141"/>
      <c r="W253" s="5" t="s">
        <v>2</v>
      </c>
      <c r="X253" s="141"/>
      <c r="Y253" s="141"/>
      <c r="Z253" s="141"/>
      <c r="AA253" s="141"/>
      <c r="AB253" s="141"/>
      <c r="AC253" s="71"/>
      <c r="AD253" s="68"/>
      <c r="AE253" s="68"/>
      <c r="AG253" s="68"/>
      <c r="AH253" s="71"/>
      <c r="AI253" s="71"/>
      <c r="AJ253" s="71"/>
      <c r="AK253" s="71"/>
      <c r="AL253" s="71"/>
      <c r="AM253" s="71"/>
    </row>
    <row r="254" spans="1:39" ht="12" customHeight="1" x14ac:dyDescent="0.2">
      <c r="A254" s="8"/>
      <c r="B254" s="8"/>
      <c r="C254" s="4"/>
      <c r="D254" s="4"/>
      <c r="E254" s="4"/>
      <c r="F254" s="4"/>
      <c r="G254" s="4"/>
      <c r="H254" s="4"/>
      <c r="I254" s="4"/>
      <c r="J254" s="4"/>
      <c r="K254" s="4"/>
      <c r="L254" s="4"/>
      <c r="M254" s="4"/>
      <c r="N254" s="4"/>
      <c r="O254" s="4"/>
      <c r="P254" s="4"/>
      <c r="Q254" s="4"/>
      <c r="R254" s="4"/>
      <c r="S254" s="4"/>
      <c r="T254" s="4"/>
      <c r="U254" s="4"/>
      <c r="V254" s="141"/>
      <c r="W254" s="141"/>
      <c r="X254" s="141"/>
      <c r="Y254" s="141"/>
      <c r="Z254" s="141"/>
      <c r="AA254" s="141"/>
      <c r="AB254" s="141"/>
      <c r="AC254" s="71"/>
      <c r="AF254" s="71"/>
      <c r="AH254" s="71"/>
      <c r="AI254" s="71"/>
      <c r="AJ254" s="71"/>
      <c r="AK254" s="71"/>
      <c r="AL254" s="71"/>
      <c r="AM254" s="71"/>
    </row>
    <row r="255" spans="1:39" ht="12" customHeight="1" x14ac:dyDescent="0.2">
      <c r="A255" s="8"/>
      <c r="B255" s="8"/>
      <c r="C255" s="4"/>
      <c r="D255" s="4"/>
      <c r="E255" s="4"/>
      <c r="F255" s="4"/>
      <c r="G255" s="4"/>
      <c r="H255" s="4"/>
      <c r="I255" s="4"/>
      <c r="J255" s="4"/>
      <c r="K255" s="4"/>
      <c r="L255" s="4"/>
      <c r="M255" s="4"/>
      <c r="N255" s="4"/>
      <c r="O255" s="4"/>
      <c r="P255" s="4"/>
      <c r="Q255" s="4"/>
      <c r="R255" s="4"/>
      <c r="S255" s="4"/>
      <c r="T255" s="4"/>
      <c r="U255" s="4"/>
      <c r="V255" s="141"/>
      <c r="W255" s="141"/>
      <c r="X255" s="141"/>
      <c r="Y255" s="141"/>
      <c r="Z255" s="141"/>
      <c r="AA255" s="141"/>
      <c r="AB255" s="141"/>
      <c r="AC255" s="71"/>
      <c r="AD255" s="71"/>
      <c r="AE255" s="71"/>
      <c r="AF255" s="71"/>
      <c r="AG255" s="71"/>
      <c r="AH255" s="71"/>
      <c r="AI255" s="71"/>
      <c r="AJ255" s="71"/>
      <c r="AK255" s="71"/>
      <c r="AL255" s="71"/>
      <c r="AM255" s="71"/>
    </row>
    <row r="256" spans="1:39" ht="7.5" customHeight="1" x14ac:dyDescent="0.2">
      <c r="A256" s="8"/>
      <c r="B256" s="8"/>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71"/>
      <c r="AD256" s="71"/>
      <c r="AE256" s="71"/>
      <c r="AF256" s="71"/>
      <c r="AG256" s="71"/>
      <c r="AH256" s="71"/>
      <c r="AI256" s="71"/>
      <c r="AJ256" s="71"/>
      <c r="AK256" s="71"/>
      <c r="AL256" s="71"/>
      <c r="AM256" s="71"/>
    </row>
    <row r="257" spans="1:39" ht="11.25" customHeight="1" x14ac:dyDescent="0.2">
      <c r="A257" s="8"/>
      <c r="B257" s="8"/>
      <c r="C257" s="78"/>
      <c r="D257" s="78"/>
      <c r="E257" s="78"/>
      <c r="F257" s="78"/>
      <c r="G257" s="78"/>
      <c r="H257" s="78"/>
      <c r="I257" s="78"/>
      <c r="J257" s="78"/>
      <c r="K257" s="78"/>
      <c r="L257" s="78"/>
      <c r="M257" s="78"/>
      <c r="N257" s="78"/>
      <c r="O257" s="78"/>
      <c r="P257" s="78"/>
      <c r="Q257" s="78"/>
      <c r="R257" s="79"/>
      <c r="S257" s="79"/>
      <c r="T257" s="79"/>
      <c r="U257" s="79"/>
      <c r="V257" s="79"/>
      <c r="W257" s="79"/>
      <c r="X257" s="79"/>
      <c r="Y257" s="79"/>
      <c r="Z257" s="79"/>
      <c r="AA257" s="79"/>
      <c r="AB257" s="79"/>
      <c r="AC257" s="71"/>
      <c r="AD257" s="71"/>
      <c r="AE257" s="71"/>
      <c r="AF257" s="71"/>
      <c r="AG257" s="71"/>
      <c r="AH257" s="71"/>
      <c r="AI257" s="71"/>
      <c r="AJ257" s="71"/>
      <c r="AK257" s="71"/>
      <c r="AL257" s="71"/>
      <c r="AM257" s="71"/>
    </row>
    <row r="258" spans="1:39" ht="12" customHeight="1" x14ac:dyDescent="0.2">
      <c r="A258" s="8"/>
      <c r="B258" s="8"/>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71"/>
      <c r="AD258" s="71"/>
      <c r="AE258" s="71"/>
      <c r="AF258" s="71"/>
      <c r="AG258" s="71"/>
      <c r="AH258" s="71"/>
      <c r="AI258" s="71"/>
      <c r="AJ258" s="71"/>
      <c r="AK258" s="71"/>
      <c r="AL258" s="71"/>
      <c r="AM258" s="71"/>
    </row>
    <row r="259" spans="1:39" ht="12" customHeight="1" x14ac:dyDescent="0.2">
      <c r="A259" s="8"/>
      <c r="B259" s="8"/>
      <c r="C259" s="4"/>
      <c r="D259" s="4"/>
      <c r="E259" s="4"/>
      <c r="F259" s="4"/>
      <c r="G259" s="4"/>
      <c r="H259" s="4"/>
      <c r="I259" s="4"/>
      <c r="J259" s="4"/>
      <c r="K259" s="4"/>
      <c r="L259" s="4"/>
      <c r="M259" s="4"/>
      <c r="N259" s="4"/>
      <c r="O259" s="4"/>
      <c r="P259" s="4"/>
      <c r="Q259" s="4"/>
      <c r="R259" s="4"/>
      <c r="S259" s="4"/>
      <c r="T259" s="4"/>
      <c r="U259" s="4"/>
      <c r="V259" s="4"/>
      <c r="W259" s="4" t="s">
        <v>0</v>
      </c>
      <c r="X259" s="4"/>
      <c r="Y259" s="4"/>
      <c r="Z259" s="4"/>
      <c r="AA259" s="4"/>
      <c r="AB259" s="4"/>
      <c r="AC259" s="71"/>
      <c r="AD259" s="71"/>
      <c r="AE259" s="71"/>
      <c r="AF259" s="71"/>
      <c r="AG259" s="71"/>
      <c r="AH259" s="71"/>
      <c r="AI259" s="71"/>
      <c r="AJ259" s="71"/>
      <c r="AK259" s="71"/>
      <c r="AL259" s="71"/>
      <c r="AM259" s="71"/>
    </row>
    <row r="260" spans="1:39" ht="12" customHeight="1" x14ac:dyDescent="0.2">
      <c r="A260" s="8"/>
      <c r="B260" s="8"/>
      <c r="C260" s="4"/>
      <c r="D260" s="4"/>
      <c r="E260" s="4"/>
      <c r="F260" s="4"/>
      <c r="G260" s="4"/>
      <c r="H260" s="4"/>
      <c r="I260" s="4"/>
      <c r="J260" s="4"/>
      <c r="K260" s="4"/>
      <c r="L260" s="4"/>
      <c r="M260" s="4"/>
      <c r="N260" s="4"/>
      <c r="O260" s="4"/>
      <c r="P260" s="4"/>
      <c r="Q260" s="4"/>
      <c r="R260" s="4"/>
      <c r="S260" s="4"/>
      <c r="T260" s="4"/>
      <c r="U260" s="4"/>
      <c r="V260" s="4"/>
      <c r="W260" s="4" t="s">
        <v>174</v>
      </c>
      <c r="X260" s="4"/>
      <c r="Y260" s="4"/>
      <c r="Z260" s="4"/>
      <c r="AA260" s="4"/>
      <c r="AB260" s="4"/>
      <c r="AC260" s="71"/>
      <c r="AD260" s="71"/>
      <c r="AE260" s="71"/>
      <c r="AF260" s="71"/>
      <c r="AG260" s="71"/>
      <c r="AH260" s="71"/>
      <c r="AI260" s="71"/>
      <c r="AJ260" s="71"/>
      <c r="AK260" s="71"/>
      <c r="AL260" s="71"/>
      <c r="AM260" s="71"/>
    </row>
    <row r="261" spans="1:39" ht="12" customHeight="1" x14ac:dyDescent="0.2">
      <c r="A261" s="8"/>
      <c r="B261" s="8"/>
      <c r="C261" s="4"/>
      <c r="D261" s="4"/>
      <c r="E261" s="4"/>
      <c r="F261" s="4"/>
      <c r="G261" s="4"/>
      <c r="H261" s="4"/>
      <c r="I261" s="4"/>
      <c r="J261" s="4"/>
      <c r="K261" s="4"/>
      <c r="L261" s="4"/>
      <c r="M261" s="4"/>
      <c r="N261" s="4"/>
      <c r="O261" s="4"/>
      <c r="P261" s="4"/>
      <c r="Q261" s="4"/>
      <c r="R261" s="4"/>
      <c r="S261" s="4"/>
      <c r="T261" s="4"/>
      <c r="U261" s="4"/>
      <c r="V261" s="141"/>
      <c r="W261" s="4" t="s">
        <v>125</v>
      </c>
      <c r="X261" s="141"/>
      <c r="Y261" s="141"/>
      <c r="Z261" s="141"/>
      <c r="AA261" s="141"/>
      <c r="AB261" s="141"/>
      <c r="AC261" s="71"/>
      <c r="AD261" s="71"/>
      <c r="AE261" s="71"/>
      <c r="AF261" s="71"/>
      <c r="AG261" s="71"/>
      <c r="AH261" s="71"/>
      <c r="AI261" s="71"/>
      <c r="AJ261" s="71"/>
      <c r="AK261" s="71"/>
      <c r="AL261" s="71"/>
      <c r="AM261" s="71"/>
    </row>
    <row r="262" spans="1:39" ht="12" customHeight="1" x14ac:dyDescent="0.2">
      <c r="A262" s="8"/>
      <c r="B262" s="142"/>
      <c r="C262" s="4"/>
      <c r="D262" s="4"/>
      <c r="E262" s="4"/>
      <c r="F262" s="4"/>
      <c r="G262" s="4"/>
      <c r="H262" s="4"/>
      <c r="I262" s="4"/>
      <c r="J262" s="4"/>
      <c r="K262" s="4"/>
      <c r="L262" s="4"/>
      <c r="M262" s="4"/>
      <c r="N262" s="4"/>
      <c r="O262" s="4"/>
      <c r="P262" s="4"/>
      <c r="Q262" s="4"/>
      <c r="R262" s="4"/>
      <c r="S262" s="4"/>
      <c r="T262" s="4"/>
      <c r="U262" s="4"/>
      <c r="V262" s="141"/>
      <c r="W262" s="4" t="s">
        <v>2</v>
      </c>
      <c r="X262" s="141"/>
      <c r="Y262" s="141"/>
      <c r="Z262" s="141"/>
      <c r="AA262" s="141"/>
      <c r="AB262" s="141"/>
      <c r="AC262" s="71"/>
      <c r="AD262" s="71"/>
      <c r="AE262" s="71"/>
      <c r="AF262" s="71"/>
      <c r="AG262" s="71"/>
      <c r="AH262" s="71"/>
      <c r="AI262" s="71"/>
      <c r="AJ262" s="71"/>
      <c r="AK262" s="71"/>
      <c r="AL262" s="71"/>
      <c r="AM262" s="71"/>
    </row>
    <row r="263" spans="1:39" ht="12" customHeight="1" x14ac:dyDescent="0.2">
      <c r="A263" s="8"/>
      <c r="B263" s="142"/>
      <c r="C263" s="4"/>
      <c r="D263" s="4"/>
      <c r="E263" s="4"/>
      <c r="F263" s="4"/>
      <c r="G263" s="4"/>
      <c r="H263" s="4"/>
      <c r="I263" s="4"/>
      <c r="J263" s="4"/>
      <c r="K263" s="4"/>
      <c r="L263" s="4"/>
      <c r="M263" s="4"/>
      <c r="N263" s="4"/>
      <c r="O263" s="4"/>
      <c r="P263" s="4"/>
      <c r="Q263" s="4"/>
      <c r="R263" s="4"/>
      <c r="S263" s="4"/>
      <c r="T263" s="4"/>
      <c r="U263" s="4"/>
      <c r="V263" s="141"/>
      <c r="W263" s="141"/>
      <c r="X263" s="141"/>
      <c r="Y263" s="141"/>
      <c r="Z263" s="141"/>
      <c r="AA263" s="141"/>
      <c r="AB263" s="141"/>
      <c r="AC263" s="71"/>
      <c r="AD263" s="71"/>
      <c r="AE263" s="71"/>
      <c r="AF263" s="71"/>
      <c r="AG263" s="71"/>
      <c r="AH263" s="71"/>
      <c r="AI263" s="71"/>
      <c r="AJ263" s="71"/>
      <c r="AK263" s="71"/>
      <c r="AL263" s="71"/>
      <c r="AM263" s="71"/>
    </row>
    <row r="264" spans="1:39" ht="12" customHeight="1" x14ac:dyDescent="0.2">
      <c r="A264" s="8"/>
      <c r="B264" s="142"/>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c r="AC264" s="71"/>
      <c r="AD264" s="71"/>
      <c r="AE264" s="71"/>
      <c r="AF264" s="71"/>
      <c r="AG264" s="71"/>
      <c r="AH264" s="71"/>
      <c r="AI264" s="71"/>
      <c r="AJ264" s="71"/>
      <c r="AK264" s="71"/>
      <c r="AL264" s="71"/>
      <c r="AM264" s="71"/>
    </row>
    <row r="265" spans="1:39" ht="7.5" customHeight="1" x14ac:dyDescent="0.2">
      <c r="A265" s="8"/>
      <c r="B265" s="8"/>
      <c r="C265" s="78"/>
      <c r="D265" s="78"/>
      <c r="E265" s="78"/>
      <c r="F265" s="78"/>
      <c r="G265" s="78"/>
      <c r="H265" s="78"/>
      <c r="I265" s="78"/>
      <c r="J265" s="78"/>
      <c r="K265" s="78"/>
      <c r="L265" s="78"/>
      <c r="M265" s="78"/>
      <c r="N265" s="78"/>
      <c r="O265" s="78"/>
      <c r="P265" s="78"/>
      <c r="Q265" s="78"/>
      <c r="R265" s="79"/>
      <c r="S265" s="79"/>
      <c r="T265" s="79"/>
      <c r="U265" s="79"/>
      <c r="V265" s="79"/>
      <c r="W265" s="79"/>
      <c r="X265" s="79"/>
      <c r="Y265" s="79"/>
      <c r="Z265" s="79"/>
      <c r="AA265" s="79"/>
      <c r="AB265" s="79"/>
      <c r="AC265" s="71"/>
      <c r="AD265" s="71"/>
      <c r="AE265" s="71"/>
      <c r="AF265" s="71"/>
      <c r="AG265" s="71"/>
      <c r="AH265" s="71"/>
      <c r="AI265" s="71"/>
      <c r="AJ265" s="71"/>
      <c r="AK265" s="71"/>
      <c r="AL265" s="71"/>
      <c r="AM265" s="71"/>
    </row>
    <row r="266" spans="1:39" ht="9.75" customHeight="1" x14ac:dyDescent="0.2">
      <c r="A266" s="8"/>
      <c r="B266" s="8"/>
      <c r="C266" s="78"/>
      <c r="D266" s="78"/>
      <c r="E266" s="78"/>
      <c r="F266" s="78"/>
      <c r="G266" s="78"/>
      <c r="H266" s="78"/>
      <c r="I266" s="78"/>
      <c r="J266" s="78"/>
      <c r="K266" s="78"/>
      <c r="L266" s="78"/>
      <c r="M266" s="78"/>
      <c r="N266" s="78"/>
      <c r="O266" s="78"/>
      <c r="P266" s="78"/>
      <c r="Q266" s="78"/>
      <c r="R266" s="79"/>
      <c r="S266" s="79"/>
      <c r="T266" s="79"/>
      <c r="U266" s="79"/>
      <c r="V266" s="79"/>
      <c r="W266" s="79"/>
      <c r="X266" s="79"/>
      <c r="Y266" s="79"/>
      <c r="Z266" s="79"/>
      <c r="AA266" s="79"/>
      <c r="AB266" s="79"/>
      <c r="AC266" s="71"/>
      <c r="AD266" s="71"/>
      <c r="AE266" s="71"/>
      <c r="AF266" s="71"/>
      <c r="AG266" s="71"/>
      <c r="AH266" s="71"/>
      <c r="AI266" s="71"/>
      <c r="AJ266" s="71"/>
      <c r="AK266" s="71"/>
      <c r="AL266" s="71"/>
      <c r="AM266" s="71"/>
    </row>
    <row r="267" spans="1:39" ht="3.75" customHeight="1" x14ac:dyDescent="0.2">
      <c r="A267" s="71"/>
      <c r="B267" s="71"/>
      <c r="C267" s="71"/>
      <c r="D267" s="71"/>
      <c r="E267" s="71"/>
      <c r="F267" s="71"/>
      <c r="G267" s="71"/>
      <c r="H267" s="71"/>
      <c r="I267" s="71"/>
      <c r="J267" s="71"/>
      <c r="K267" s="71"/>
      <c r="L267" s="71"/>
      <c r="M267" s="71"/>
      <c r="N267" s="71"/>
      <c r="O267" s="71"/>
      <c r="P267" s="71"/>
      <c r="Q267" s="71"/>
      <c r="R267" s="71"/>
      <c r="S267" s="72"/>
      <c r="T267" s="72"/>
      <c r="U267" s="71"/>
      <c r="V267" s="71"/>
      <c r="W267" s="71"/>
      <c r="X267" s="71"/>
      <c r="Y267" s="71"/>
      <c r="Z267" s="71"/>
      <c r="AA267" s="71"/>
      <c r="AB267" s="71"/>
      <c r="AD267" s="71"/>
      <c r="AE267" s="71"/>
      <c r="AF267" s="71"/>
      <c r="AG267" s="71"/>
      <c r="AH267" s="76"/>
      <c r="AI267" s="76"/>
      <c r="AJ267" s="76"/>
      <c r="AK267" s="76"/>
      <c r="AL267" s="139"/>
      <c r="AM267" s="139"/>
    </row>
    <row r="268" spans="1:39" x14ac:dyDescent="0.2">
      <c r="A268" s="71"/>
      <c r="B268" s="71"/>
      <c r="C268" s="71"/>
      <c r="D268" s="71"/>
      <c r="E268" s="71"/>
      <c r="F268" s="71"/>
      <c r="G268" s="71"/>
      <c r="H268" s="71"/>
      <c r="I268" s="71"/>
      <c r="J268" s="71"/>
      <c r="K268" s="71"/>
      <c r="L268" s="71"/>
      <c r="M268" s="71"/>
      <c r="N268" s="71"/>
      <c r="O268" s="71"/>
      <c r="P268" s="71"/>
      <c r="Q268" s="71"/>
      <c r="R268" s="71"/>
      <c r="S268" s="72"/>
      <c r="T268" s="72"/>
      <c r="U268" s="71"/>
      <c r="V268" s="71"/>
      <c r="W268" s="71"/>
      <c r="X268" s="71"/>
      <c r="Y268" s="71"/>
      <c r="Z268" s="71"/>
      <c r="AA268" s="71"/>
      <c r="AB268" s="71"/>
      <c r="AD268" s="71"/>
      <c r="AE268" s="71"/>
      <c r="AF268" s="71"/>
      <c r="AG268" s="71"/>
      <c r="AL268" s="139"/>
      <c r="AM268" s="140"/>
    </row>
    <row r="269" spans="1:39" x14ac:dyDescent="0.2">
      <c r="A269" s="71"/>
      <c r="B269" s="71"/>
      <c r="C269" s="71"/>
      <c r="D269" s="71"/>
      <c r="E269" s="71"/>
      <c r="F269" s="71"/>
      <c r="G269" s="71"/>
      <c r="H269" s="71"/>
      <c r="I269" s="71"/>
      <c r="J269" s="71"/>
      <c r="K269" s="71"/>
      <c r="L269" s="71"/>
      <c r="M269" s="71"/>
      <c r="N269" s="71"/>
      <c r="O269" s="71"/>
      <c r="P269" s="71"/>
      <c r="Q269" s="71"/>
      <c r="R269" s="71"/>
      <c r="S269" s="72"/>
      <c r="T269" s="72"/>
      <c r="U269" s="71"/>
      <c r="V269" s="71"/>
      <c r="W269" s="71"/>
      <c r="X269" s="71"/>
      <c r="Y269" s="71"/>
      <c r="Z269" s="71"/>
      <c r="AA269" s="71"/>
      <c r="AB269" s="71"/>
      <c r="AD269" s="71"/>
      <c r="AE269" s="71"/>
      <c r="AF269" s="76"/>
      <c r="AG269" s="71"/>
    </row>
    <row r="270" spans="1:39" x14ac:dyDescent="0.2">
      <c r="A270" s="71"/>
      <c r="B270" s="71"/>
      <c r="C270" s="71"/>
      <c r="D270" s="71"/>
      <c r="E270" s="71"/>
      <c r="F270" s="71"/>
      <c r="G270" s="71"/>
      <c r="H270" s="71"/>
      <c r="I270" s="71"/>
      <c r="J270" s="71"/>
      <c r="K270" s="71"/>
      <c r="L270" s="71"/>
      <c r="M270" s="71"/>
      <c r="N270" s="71"/>
      <c r="O270" s="71"/>
      <c r="P270" s="71"/>
      <c r="Q270" s="71"/>
      <c r="R270" s="71"/>
      <c r="S270" s="72"/>
      <c r="T270" s="72"/>
      <c r="U270" s="71"/>
      <c r="V270" s="71"/>
      <c r="W270" s="71"/>
      <c r="X270" s="71"/>
      <c r="Y270" s="71"/>
      <c r="Z270" s="71"/>
      <c r="AA270" s="71"/>
      <c r="AB270" s="71"/>
      <c r="AG270" s="76"/>
    </row>
    <row r="271" spans="1:39" x14ac:dyDescent="0.2">
      <c r="A271" s="71"/>
      <c r="B271" s="71"/>
      <c r="C271" s="71"/>
      <c r="D271" s="71"/>
      <c r="E271" s="71"/>
      <c r="F271" s="71"/>
      <c r="G271" s="71"/>
      <c r="H271" s="71"/>
      <c r="I271" s="71"/>
      <c r="J271" s="71"/>
      <c r="K271" s="71"/>
      <c r="L271" s="71"/>
      <c r="M271" s="71"/>
      <c r="N271" s="71"/>
      <c r="O271" s="71"/>
      <c r="P271" s="71"/>
      <c r="Q271" s="71"/>
      <c r="R271" s="71"/>
      <c r="S271" s="72"/>
      <c r="T271" s="72"/>
      <c r="U271" s="71"/>
      <c r="V271" s="71"/>
      <c r="W271" s="71"/>
      <c r="X271" s="71"/>
      <c r="Y271" s="71"/>
      <c r="Z271" s="71"/>
      <c r="AA271" s="71"/>
      <c r="AB271" s="71"/>
    </row>
    <row r="272" spans="1:39" x14ac:dyDescent="0.2">
      <c r="A272" s="71"/>
      <c r="B272" s="71"/>
      <c r="C272" s="71"/>
      <c r="D272" s="71"/>
      <c r="E272" s="71"/>
      <c r="F272" s="71"/>
      <c r="G272" s="71"/>
      <c r="H272" s="71"/>
      <c r="I272" s="71"/>
      <c r="J272" s="71"/>
      <c r="K272" s="71"/>
      <c r="L272" s="71"/>
      <c r="M272" s="71"/>
      <c r="N272" s="71"/>
      <c r="O272" s="71"/>
      <c r="P272" s="71"/>
      <c r="Q272" s="71"/>
      <c r="R272" s="71"/>
      <c r="S272" s="72"/>
      <c r="T272" s="72"/>
      <c r="U272" s="71"/>
      <c r="V272" s="71"/>
      <c r="W272" s="71"/>
      <c r="X272" s="71"/>
      <c r="Y272" s="71"/>
      <c r="Z272" s="71"/>
      <c r="AA272" s="71"/>
      <c r="AB272" s="71"/>
    </row>
    <row r="273" spans="1:28" x14ac:dyDescent="0.2">
      <c r="A273" s="71"/>
      <c r="B273" s="71"/>
      <c r="C273" s="71"/>
      <c r="D273" s="71"/>
      <c r="E273" s="71"/>
      <c r="F273" s="71"/>
      <c r="G273" s="71"/>
      <c r="H273" s="71"/>
      <c r="I273" s="71"/>
      <c r="J273" s="71"/>
      <c r="K273" s="71"/>
      <c r="L273" s="71"/>
      <c r="M273" s="71"/>
      <c r="N273" s="71"/>
      <c r="O273" s="71"/>
      <c r="P273" s="71"/>
      <c r="Q273" s="71"/>
      <c r="R273" s="71"/>
      <c r="S273" s="72"/>
      <c r="T273" s="72"/>
      <c r="U273" s="71"/>
      <c r="V273" s="71"/>
      <c r="W273" s="71"/>
      <c r="X273" s="71"/>
      <c r="Y273" s="71"/>
      <c r="Z273" s="71"/>
      <c r="AA273" s="71"/>
      <c r="AB273" s="71"/>
    </row>
    <row r="274" spans="1:28" x14ac:dyDescent="0.2">
      <c r="A274" s="71"/>
      <c r="B274" s="71"/>
      <c r="C274" s="71"/>
      <c r="D274" s="71"/>
      <c r="E274" s="71"/>
      <c r="F274" s="71"/>
      <c r="G274" s="71"/>
      <c r="H274" s="71"/>
      <c r="I274" s="71"/>
      <c r="J274" s="71"/>
      <c r="K274" s="71"/>
      <c r="L274" s="71"/>
      <c r="M274" s="71"/>
      <c r="N274" s="71"/>
      <c r="O274" s="71"/>
      <c r="P274" s="71"/>
      <c r="Q274" s="71"/>
      <c r="R274" s="71"/>
      <c r="S274" s="72"/>
      <c r="T274" s="72"/>
      <c r="U274" s="71"/>
      <c r="V274" s="71"/>
      <c r="W274" s="71"/>
      <c r="X274" s="71"/>
      <c r="Y274" s="71"/>
      <c r="Z274" s="71"/>
      <c r="AA274" s="71"/>
      <c r="AB274" s="71"/>
    </row>
    <row r="275" spans="1:28" x14ac:dyDescent="0.2">
      <c r="A275" s="71"/>
      <c r="B275" s="71"/>
      <c r="C275" s="71"/>
      <c r="D275" s="71"/>
      <c r="E275" s="71"/>
      <c r="F275" s="71"/>
      <c r="G275" s="71"/>
      <c r="H275" s="71"/>
      <c r="I275" s="71"/>
      <c r="J275" s="71"/>
      <c r="K275" s="71"/>
      <c r="L275" s="71"/>
      <c r="M275" s="71"/>
      <c r="N275" s="71"/>
      <c r="O275" s="71"/>
      <c r="P275" s="71"/>
      <c r="Q275" s="71"/>
      <c r="R275" s="71"/>
      <c r="S275" s="72"/>
      <c r="T275" s="72"/>
      <c r="U275" s="71"/>
      <c r="V275" s="71"/>
      <c r="W275" s="71"/>
      <c r="X275" s="71"/>
      <c r="Y275" s="71"/>
      <c r="Z275" s="71"/>
      <c r="AA275" s="71"/>
      <c r="AB275" s="71"/>
    </row>
    <row r="276" spans="1:28" x14ac:dyDescent="0.2">
      <c r="A276" s="71"/>
      <c r="B276" s="71"/>
      <c r="C276" s="71"/>
      <c r="D276" s="71"/>
      <c r="E276" s="71"/>
      <c r="F276" s="71"/>
      <c r="G276" s="71"/>
      <c r="H276" s="71"/>
      <c r="I276" s="71"/>
      <c r="J276" s="71"/>
      <c r="K276" s="71"/>
      <c r="L276" s="71"/>
      <c r="M276" s="71"/>
      <c r="N276" s="71"/>
      <c r="O276" s="71"/>
      <c r="P276" s="71"/>
      <c r="Q276" s="71"/>
      <c r="R276" s="71"/>
      <c r="S276" s="72"/>
      <c r="T276" s="72"/>
      <c r="U276" s="71"/>
      <c r="V276" s="71"/>
      <c r="W276" s="71"/>
      <c r="X276" s="71"/>
      <c r="Y276" s="71"/>
      <c r="Z276" s="71"/>
      <c r="AA276" s="71"/>
      <c r="AB276" s="71"/>
    </row>
    <row r="277" spans="1:28" x14ac:dyDescent="0.2">
      <c r="A277" s="71"/>
      <c r="B277" s="71"/>
      <c r="C277" s="71"/>
      <c r="D277" s="71"/>
      <c r="E277" s="71"/>
      <c r="F277" s="71"/>
      <c r="G277" s="71"/>
      <c r="H277" s="71"/>
      <c r="I277" s="71"/>
      <c r="J277" s="71"/>
      <c r="K277" s="71"/>
      <c r="L277" s="71"/>
      <c r="M277" s="71"/>
      <c r="N277" s="71"/>
      <c r="O277" s="71"/>
      <c r="P277" s="71"/>
      <c r="Q277" s="71"/>
      <c r="R277" s="71"/>
      <c r="S277" s="72"/>
      <c r="T277" s="72"/>
      <c r="U277" s="71"/>
      <c r="V277" s="71"/>
      <c r="W277" s="71"/>
      <c r="X277" s="71"/>
      <c r="Y277" s="71"/>
      <c r="Z277" s="71"/>
      <c r="AA277" s="71"/>
      <c r="AB277" s="71"/>
    </row>
    <row r="278" spans="1:28" x14ac:dyDescent="0.2">
      <c r="A278" s="71"/>
      <c r="B278" s="71"/>
      <c r="C278" s="71"/>
      <c r="D278" s="71"/>
      <c r="E278" s="71"/>
      <c r="F278" s="71"/>
      <c r="G278" s="71"/>
      <c r="H278" s="71"/>
      <c r="I278" s="71"/>
      <c r="J278" s="71"/>
      <c r="K278" s="71"/>
      <c r="L278" s="71"/>
      <c r="M278" s="71"/>
      <c r="N278" s="71"/>
      <c r="O278" s="71"/>
      <c r="P278" s="71"/>
      <c r="Q278" s="71"/>
      <c r="R278" s="71"/>
      <c r="S278" s="72"/>
      <c r="T278" s="72"/>
      <c r="U278" s="71"/>
      <c r="V278" s="71"/>
      <c r="W278" s="71"/>
      <c r="X278" s="71"/>
      <c r="Y278" s="71"/>
      <c r="Z278" s="71"/>
      <c r="AA278" s="71"/>
      <c r="AB278" s="71"/>
    </row>
    <row r="279" spans="1:28" x14ac:dyDescent="0.2">
      <c r="A279" s="71"/>
      <c r="B279" s="71"/>
      <c r="C279" s="71"/>
      <c r="D279" s="71"/>
      <c r="E279" s="71"/>
      <c r="F279" s="71"/>
      <c r="G279" s="71"/>
      <c r="H279" s="71"/>
      <c r="I279" s="71"/>
      <c r="J279" s="71"/>
      <c r="K279" s="71"/>
      <c r="L279" s="71"/>
      <c r="M279" s="71"/>
      <c r="N279" s="71"/>
      <c r="O279" s="71"/>
      <c r="P279" s="71"/>
      <c r="Q279" s="71"/>
      <c r="R279" s="71"/>
      <c r="S279" s="72"/>
      <c r="T279" s="72"/>
      <c r="U279" s="71"/>
      <c r="V279" s="71"/>
      <c r="W279" s="71"/>
      <c r="X279" s="71"/>
      <c r="Y279" s="71"/>
      <c r="Z279" s="71"/>
      <c r="AA279" s="71"/>
      <c r="AB279" s="71"/>
    </row>
    <row r="280" spans="1:28" x14ac:dyDescent="0.2">
      <c r="A280" s="71"/>
      <c r="B280" s="71"/>
      <c r="C280" s="71"/>
      <c r="D280" s="71"/>
      <c r="E280" s="71"/>
      <c r="F280" s="71"/>
      <c r="G280" s="71"/>
      <c r="H280" s="71"/>
      <c r="I280" s="71"/>
      <c r="J280" s="71"/>
      <c r="K280" s="71"/>
      <c r="L280" s="71"/>
      <c r="M280" s="71"/>
      <c r="N280" s="71"/>
      <c r="O280" s="71"/>
      <c r="P280" s="71"/>
      <c r="Q280" s="71"/>
      <c r="R280" s="71"/>
      <c r="S280" s="72"/>
      <c r="T280" s="72"/>
      <c r="U280" s="71"/>
      <c r="V280" s="71"/>
      <c r="W280" s="71"/>
      <c r="X280" s="71"/>
      <c r="Y280" s="71"/>
      <c r="Z280" s="71"/>
      <c r="AA280" s="71"/>
      <c r="AB280" s="71"/>
    </row>
    <row r="281" spans="1:28" x14ac:dyDescent="0.2">
      <c r="A281" s="71"/>
      <c r="B281" s="71"/>
      <c r="C281" s="71"/>
      <c r="D281" s="71"/>
      <c r="E281" s="71"/>
      <c r="F281" s="71"/>
      <c r="G281" s="71"/>
      <c r="H281" s="71"/>
      <c r="I281" s="71"/>
      <c r="J281" s="71"/>
      <c r="K281" s="71"/>
      <c r="L281" s="71"/>
      <c r="M281" s="71"/>
      <c r="N281" s="71"/>
      <c r="O281" s="71"/>
      <c r="P281" s="71"/>
      <c r="Q281" s="71"/>
      <c r="R281" s="71"/>
      <c r="S281" s="72"/>
      <c r="T281" s="72"/>
      <c r="U281" s="71"/>
      <c r="V281" s="71"/>
      <c r="W281" s="71"/>
      <c r="X281" s="71"/>
      <c r="Y281" s="71"/>
      <c r="Z281" s="71"/>
      <c r="AA281" s="71"/>
      <c r="AB281" s="71"/>
    </row>
    <row r="282" spans="1:28" hidden="1" x14ac:dyDescent="0.2"/>
    <row r="283" spans="1:28" hidden="1" x14ac:dyDescent="0.2"/>
    <row r="284" spans="1:28" hidden="1" x14ac:dyDescent="0.2"/>
  </sheetData>
  <sheetProtection algorithmName="SHA-512" hashValue="ZOk+yfjsLb9FOoyhkDOpJR3WgPlIXpgdO31PP7CFPdO/XjBH+4n8sSHqbxDFEqJfcxJofeLqPXcc1QL9+NfsoQ==" saltValue="8qwiXVMQu7WPxv+DdaCmUg==" spinCount="100000" sheet="1" objects="1" scenarios="1" selectLockedCells="1"/>
  <mergeCells count="178">
    <mergeCell ref="Y191:AA191"/>
    <mergeCell ref="C182:C184"/>
    <mergeCell ref="I182:M182"/>
    <mergeCell ref="Y182:AA182"/>
    <mergeCell ref="I183:M183"/>
    <mergeCell ref="Y183:AA183"/>
    <mergeCell ref="I184:M184"/>
    <mergeCell ref="Y184:AA184"/>
    <mergeCell ref="C186:G186"/>
    <mergeCell ref="C187:G187"/>
    <mergeCell ref="Q185:U185"/>
    <mergeCell ref="I186:AB188"/>
    <mergeCell ref="C188:G188"/>
    <mergeCell ref="C191:H191"/>
    <mergeCell ref="U191:W191"/>
    <mergeCell ref="C199:G199"/>
    <mergeCell ref="I199:K199"/>
    <mergeCell ref="C203:G203"/>
    <mergeCell ref="I203:K203"/>
    <mergeCell ref="M203:O203"/>
    <mergeCell ref="I194:M194"/>
    <mergeCell ref="Y194:AA194"/>
    <mergeCell ref="C198:G198"/>
    <mergeCell ref="I198:K198"/>
    <mergeCell ref="C208:AA208"/>
    <mergeCell ref="C223:AB223"/>
    <mergeCell ref="Q203:W203"/>
    <mergeCell ref="Y203:AA203"/>
    <mergeCell ref="C204:G204"/>
    <mergeCell ref="I204:K204"/>
    <mergeCell ref="M204:O204"/>
    <mergeCell ref="Q204:W204"/>
    <mergeCell ref="Y204:AA204"/>
    <mergeCell ref="C181:H181"/>
    <mergeCell ref="I181:M181"/>
    <mergeCell ref="N181:P181"/>
    <mergeCell ref="Q181:U181"/>
    <mergeCell ref="V181:AA181"/>
    <mergeCell ref="C176:O176"/>
    <mergeCell ref="Q176:S176"/>
    <mergeCell ref="U176:W176"/>
    <mergeCell ref="Y176:AA176"/>
    <mergeCell ref="C177:G177"/>
    <mergeCell ref="M177:O177"/>
    <mergeCell ref="Q177:S177"/>
    <mergeCell ref="U177:W177"/>
    <mergeCell ref="Y177:AA177"/>
    <mergeCell ref="Y173:AA173"/>
    <mergeCell ref="O164:Q164"/>
    <mergeCell ref="C160:G160"/>
    <mergeCell ref="M160:O160"/>
    <mergeCell ref="Q160:S160"/>
    <mergeCell ref="U160:W160"/>
    <mergeCell ref="Y160:AA160"/>
    <mergeCell ref="I168:K168"/>
    <mergeCell ref="I167:K167"/>
    <mergeCell ref="C164:G164"/>
    <mergeCell ref="I164:K164"/>
    <mergeCell ref="C172:O172"/>
    <mergeCell ref="Q172:S172"/>
    <mergeCell ref="U172:W172"/>
    <mergeCell ref="Y172:AA172"/>
    <mergeCell ref="C173:G173"/>
    <mergeCell ref="M173:O173"/>
    <mergeCell ref="Q173:S173"/>
    <mergeCell ref="U173:W173"/>
    <mergeCell ref="C152:AA152"/>
    <mergeCell ref="C159:O159"/>
    <mergeCell ref="Q159:S159"/>
    <mergeCell ref="U159:W159"/>
    <mergeCell ref="Y159:AA159"/>
    <mergeCell ref="Y162:AB168"/>
    <mergeCell ref="C167:G167"/>
    <mergeCell ref="O167:Q167"/>
    <mergeCell ref="S167:U167"/>
    <mergeCell ref="C168:G168"/>
    <mergeCell ref="O168:Q168"/>
    <mergeCell ref="S168:U168"/>
    <mergeCell ref="C163:G163"/>
    <mergeCell ref="I163:M163"/>
    <mergeCell ref="O163:Q163"/>
    <mergeCell ref="S163:U163"/>
    <mergeCell ref="C9:AA9"/>
    <mergeCell ref="Q15:S15"/>
    <mergeCell ref="U15:W15"/>
    <mergeCell ref="Y15:AA15"/>
    <mergeCell ref="C15:O15"/>
    <mergeCell ref="C19:G19"/>
    <mergeCell ref="I19:M19"/>
    <mergeCell ref="O19:Q19"/>
    <mergeCell ref="S19:U19"/>
    <mergeCell ref="C16:G16"/>
    <mergeCell ref="M16:O16"/>
    <mergeCell ref="Q16:S16"/>
    <mergeCell ref="U16:W16"/>
    <mergeCell ref="Y16:AA16"/>
    <mergeCell ref="U33:W33"/>
    <mergeCell ref="Y33:AA33"/>
    <mergeCell ref="Q32:S32"/>
    <mergeCell ref="U32:W32"/>
    <mergeCell ref="Y32:AA32"/>
    <mergeCell ref="C32:O32"/>
    <mergeCell ref="O23:Q23"/>
    <mergeCell ref="C23:G23"/>
    <mergeCell ref="S23:U23"/>
    <mergeCell ref="C24:G24"/>
    <mergeCell ref="O24:Q24"/>
    <mergeCell ref="S24:U24"/>
    <mergeCell ref="Y28:AA28"/>
    <mergeCell ref="Y18:AB24"/>
    <mergeCell ref="V19:X19"/>
    <mergeCell ref="C20:G20"/>
    <mergeCell ref="I20:K20"/>
    <mergeCell ref="O20:Q20"/>
    <mergeCell ref="S21:U22"/>
    <mergeCell ref="Q28:S28"/>
    <mergeCell ref="U28:W28"/>
    <mergeCell ref="C28:O28"/>
    <mergeCell ref="I24:K24"/>
    <mergeCell ref="I23:K23"/>
    <mergeCell ref="I42:AB44"/>
    <mergeCell ref="C44:G44"/>
    <mergeCell ref="C43:G43"/>
    <mergeCell ref="Q41:U41"/>
    <mergeCell ref="C29:G29"/>
    <mergeCell ref="M29:O29"/>
    <mergeCell ref="Q29:S29"/>
    <mergeCell ref="U29:W29"/>
    <mergeCell ref="Y29:AA29"/>
    <mergeCell ref="C37:H37"/>
    <mergeCell ref="I37:M37"/>
    <mergeCell ref="N37:P37"/>
    <mergeCell ref="Q37:U37"/>
    <mergeCell ref="V37:AA37"/>
    <mergeCell ref="C38:C40"/>
    <mergeCell ref="I38:M38"/>
    <mergeCell ref="Y38:AA38"/>
    <mergeCell ref="I39:M39"/>
    <mergeCell ref="Y39:AA39"/>
    <mergeCell ref="I40:M40"/>
    <mergeCell ref="Y40:AA40"/>
    <mergeCell ref="C33:G33"/>
    <mergeCell ref="M33:O33"/>
    <mergeCell ref="Q33:S33"/>
    <mergeCell ref="U50:W50"/>
    <mergeCell ref="Y50:AA50"/>
    <mergeCell ref="C59:G59"/>
    <mergeCell ref="I59:K59"/>
    <mergeCell ref="M59:O59"/>
    <mergeCell ref="Q59:W59"/>
    <mergeCell ref="C47:H47"/>
    <mergeCell ref="U47:W47"/>
    <mergeCell ref="Y47:AA47"/>
    <mergeCell ref="X59:AA59"/>
    <mergeCell ref="I193:M193"/>
    <mergeCell ref="Y193:AA193"/>
    <mergeCell ref="I49:M49"/>
    <mergeCell ref="Q49:S49"/>
    <mergeCell ref="U49:W49"/>
    <mergeCell ref="Y49:AA49"/>
    <mergeCell ref="I48:M48"/>
    <mergeCell ref="Q48:S48"/>
    <mergeCell ref="U48:W48"/>
    <mergeCell ref="Y48:AA48"/>
    <mergeCell ref="I192:M192"/>
    <mergeCell ref="Y192:AA192"/>
    <mergeCell ref="C79:AB79"/>
    <mergeCell ref="C54:G54"/>
    <mergeCell ref="I54:K54"/>
    <mergeCell ref="C55:G55"/>
    <mergeCell ref="I55:K55"/>
    <mergeCell ref="C60:G60"/>
    <mergeCell ref="I60:K60"/>
    <mergeCell ref="M60:O60"/>
    <mergeCell ref="Q60:W60"/>
    <mergeCell ref="C64:AA64"/>
    <mergeCell ref="I50:M50"/>
    <mergeCell ref="Q50:S50"/>
  </mergeCells>
  <conditionalFormatting sqref="E63:H63 E58:H58 E53:H53 E202:H202 E197:H197 E207:H207">
    <cfRule type="expression" dxfId="15" priority="37" stopIfTrue="1">
      <formula>$I$56=FALSE</formula>
    </cfRule>
  </conditionalFormatting>
  <conditionalFormatting sqref="C53:AA55 C197:AA199">
    <cfRule type="expression" dxfId="14" priority="27">
      <formula>$AE$56=FALSE</formula>
    </cfRule>
  </conditionalFormatting>
  <conditionalFormatting sqref="C202:AA204 C58:W60 R24 X58:AA58 X60:AA60">
    <cfRule type="expression" dxfId="13" priority="26">
      <formula>$AE$62=FALSE</formula>
    </cfRule>
  </conditionalFormatting>
  <conditionalFormatting sqref="C70 C214">
    <cfRule type="expression" dxfId="12" priority="25">
      <formula>$AE$73=FALSE</formula>
    </cfRule>
  </conditionalFormatting>
  <conditionalFormatting sqref="C71 C215">
    <cfRule type="expression" dxfId="11" priority="24">
      <formula>$AE$74=FALSE</formula>
    </cfRule>
  </conditionalFormatting>
  <conditionalFormatting sqref="C74 C218">
    <cfRule type="expression" dxfId="10" priority="23">
      <formula>$AE$77=FALSE</formula>
    </cfRule>
  </conditionalFormatting>
  <conditionalFormatting sqref="C77 C221 Q41:U41">
    <cfRule type="expression" dxfId="9" priority="22">
      <formula>$AE$80=FALSE</formula>
    </cfRule>
  </conditionalFormatting>
  <conditionalFormatting sqref="G38:G40 G48:G50">
    <cfRule type="expression" dxfId="8" priority="56">
      <formula>AND(G38=#REF!,$AE$36)</formula>
    </cfRule>
  </conditionalFormatting>
  <dataValidations count="3">
    <dataValidation type="list" allowBlank="1" showInputMessage="1" showErrorMessage="1" sqref="O24:Q24">
      <formula1>$AE$24:$AE$30</formula1>
    </dataValidation>
    <dataValidation type="list" allowBlank="1" showInputMessage="1" showErrorMessage="1" sqref="W20">
      <formula1>$AD$20:$AD$26</formula1>
    </dataValidation>
    <dataValidation type="list" allowBlank="1" showInputMessage="1" showErrorMessage="1" sqref="G38:G40 G48:G50">
      <formula1>OFFSET($AE$37,1,IF($AE$36,0,1),COUNTA($AF$38:$AF$62)+2,1)</formula1>
    </dataValidation>
  </dataValidations>
  <hyperlinks>
    <hyperlink ref="W251" r:id="rId1" display="directline.hungary@gw-world.com"/>
    <hyperlink ref="AE3" r:id="rId2" display="directline.hungary@gw-world.com"/>
    <hyperlink ref="AE4" r:id="rId3" display="Tel:+36.24.506.950"/>
    <hyperlink ref="AG4" r:id="rId4" display="Tel:+36.24.506.950"/>
    <hyperlink ref="AF3" r:id="rId5" display="directline.hungary@gw-world.com"/>
    <hyperlink ref="W252" r:id="rId6" display="directline.hungary@gw-world.com"/>
    <hyperlink ref="W253" r:id="rId7" display="directline.hungary@gw-world.com"/>
    <hyperlink ref="W146" r:id="rId8" display="directline.hungary@gw-world.com"/>
    <hyperlink ref="W147" r:id="rId9" display="directline.hungary@gw-world.com"/>
    <hyperlink ref="W148" r:id="rId10" display="directline.hungary@gw-world.com"/>
    <hyperlink ref="AG3" r:id="rId11" display="directline.hungary@gw-world.com"/>
    <hyperlink ref="AF4" r:id="rId12" display="Tel:+36.24.506.950"/>
  </hyperlinks>
  <printOptions horizontalCentered="1"/>
  <pageMargins left="0.18" right="0.16" top="0.17" bottom="0.47" header="0.15748031496062992" footer="0.17"/>
  <pageSetup paperSize="9" scale="83" orientation="portrait" r:id="rId13"/>
  <headerFooter alignWithMargins="0"/>
  <colBreaks count="1" manualBreakCount="1">
    <brk id="22" max="1048575" man="1"/>
  </colBreaks>
  <ignoredErrors>
    <ignoredError sqref="C69 M164 I160:K160 C174:AB176 S164:U164 D173:H173 J173 L173 N173:P173 R173:T173 V173:X173 Z173:AB173 C178:AB210 D177:H177 J177 L177 N177:P177 R177:T177 V177:X177 Z177:AB177" formula="1"/>
  </ignoredErrors>
  <drawing r:id="rId14"/>
  <legacyDrawing r:id="rId15"/>
  <mc:AlternateContent xmlns:mc="http://schemas.openxmlformats.org/markup-compatibility/2006">
    <mc:Choice Requires="x14">
      <controls>
        <mc:AlternateContent xmlns:mc="http://schemas.openxmlformats.org/markup-compatibility/2006">
          <mc:Choice Requires="x14">
            <control shapeId="1050" r:id="rId16" name="Drop Down 26">
              <controlPr defaultSize="0" autoLine="0" autoPict="0">
                <anchor moveWithCells="1">
                  <from>
                    <xdr:col>22</xdr:col>
                    <xdr:colOff>561975</xdr:colOff>
                    <xdr:row>9</xdr:row>
                    <xdr:rowOff>85725</xdr:rowOff>
                  </from>
                  <to>
                    <xdr:col>27</xdr:col>
                    <xdr:colOff>152400</xdr:colOff>
                    <xdr:row>11</xdr:row>
                    <xdr:rowOff>19050</xdr:rowOff>
                  </to>
                </anchor>
              </controlPr>
            </control>
          </mc:Choice>
        </mc:AlternateContent>
        <mc:AlternateContent xmlns:mc="http://schemas.openxmlformats.org/markup-compatibility/2006">
          <mc:Choice Requires="x14">
            <control shapeId="1052" r:id="rId17" name="Drop Down 28">
              <controlPr defaultSize="0" autoLine="0" autoPict="0">
                <anchor moveWithCells="1">
                  <from>
                    <xdr:col>7</xdr:col>
                    <xdr:colOff>0</xdr:colOff>
                    <xdr:row>9</xdr:row>
                    <xdr:rowOff>85725</xdr:rowOff>
                  </from>
                  <to>
                    <xdr:col>22</xdr:col>
                    <xdr:colOff>523875</xdr:colOff>
                    <xdr:row>11</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4" id="{6E1C27DB-D7B9-41FB-AB05-CCC4C04159FC}">
            <xm:f>C16=Settings!C17</xm:f>
            <x14:dxf>
              <font>
                <b val="0"/>
                <i val="0"/>
                <color theme="0" tint="-0.499984740745262"/>
              </font>
            </x14:dxf>
          </x14:cfRule>
          <xm:sqref>C16:AA16</xm:sqref>
        </x14:conditionalFormatting>
        <x14:conditionalFormatting xmlns:xm="http://schemas.microsoft.com/office/excel/2006/main">
          <x14:cfRule type="expression" priority="35" id="{041D083F-32E2-4CE2-9057-12E1829ABC32}">
            <xm:f>C160=Settings!C95</xm:f>
            <x14:dxf>
              <font>
                <b val="0"/>
                <i val="0"/>
                <color theme="0" tint="-0.499984740745262"/>
              </font>
            </x14:dxf>
          </x14:cfRule>
          <xm:sqref>C160:AA160</xm:sqref>
        </x14:conditionalFormatting>
        <x14:conditionalFormatting xmlns:xm="http://schemas.microsoft.com/office/excel/2006/main">
          <x14:cfRule type="expression" priority="2" id="{1455028C-2CB2-4136-99A2-0A71E4FD4085}">
            <xm:f>U29=Settings!U30</xm:f>
            <x14:dxf>
              <font>
                <b val="0"/>
                <i val="0"/>
                <color theme="0" tint="-0.499984740745262"/>
              </font>
            </x14:dxf>
          </x14:cfRule>
          <xm:sqref>U29:W29</xm:sqref>
        </x14:conditionalFormatting>
        <x14:conditionalFormatting xmlns:xm="http://schemas.microsoft.com/office/excel/2006/main">
          <x14:cfRule type="expression" priority="1" id="{006849C6-32E0-4F9A-8B8F-90E4B2A7AA36}">
            <xm:f>Y29=Settings!Y30</xm:f>
            <x14:dxf>
              <font>
                <b val="0"/>
                <i val="0"/>
                <color theme="0" tint="-0.499984740745262"/>
              </font>
            </x14:dxf>
          </x14:cfRule>
          <xm:sqref>Y29:AA29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pageSetUpPr fitToPage="1"/>
  </sheetPr>
  <dimension ref="C1:BB90"/>
  <sheetViews>
    <sheetView view="pageBreakPreview" topLeftCell="A24" zoomScale="120" zoomScaleNormal="100" zoomScaleSheetLayoutView="120" workbookViewId="0">
      <selection activeCell="AQ59" sqref="AQ59:AW59"/>
    </sheetView>
  </sheetViews>
  <sheetFormatPr defaultColWidth="9.140625" defaultRowHeight="12.75" x14ac:dyDescent="0.2"/>
  <cols>
    <col min="1" max="1" width="3.42578125" customWidth="1"/>
    <col min="2" max="2" width="3" customWidth="1"/>
    <col min="3" max="3" width="8.7109375" customWidth="1"/>
    <col min="4" max="4" width="0.5703125" customWidth="1"/>
    <col min="5" max="5" width="2.7109375" customWidth="1"/>
    <col min="6" max="6" width="0.5703125" customWidth="1"/>
    <col min="7" max="7" width="5.7109375" customWidth="1"/>
    <col min="8" max="8" width="0.5703125" customWidth="1"/>
    <col min="9" max="9" width="3" customWidth="1"/>
    <col min="10" max="10" width="0.5703125" customWidth="1"/>
    <col min="11" max="11" width="5.7109375" customWidth="1"/>
    <col min="12" max="12" width="0.5703125" customWidth="1"/>
    <col min="13" max="13" width="8.7109375" customWidth="1"/>
    <col min="14" max="14" width="0.5703125" customWidth="1"/>
    <col min="15" max="15" width="8.7109375" customWidth="1"/>
    <col min="16" max="16" width="0.7109375" customWidth="1"/>
    <col min="17" max="17" width="8.7109375" customWidth="1"/>
    <col min="18" max="18" width="0.5703125" customWidth="1"/>
    <col min="19" max="19" width="8.7109375" style="56" customWidth="1"/>
    <col min="20" max="20" width="0.7109375" style="56" customWidth="1"/>
    <col min="21" max="21" width="8.7109375" customWidth="1"/>
    <col min="22" max="22" width="0.5703125" customWidth="1"/>
    <col min="23" max="23" width="8.7109375" customWidth="1"/>
    <col min="24" max="24" width="0.7109375" customWidth="1"/>
    <col min="25" max="25" width="8.7109375" customWidth="1"/>
    <col min="26" max="26" width="0.5703125" customWidth="1"/>
    <col min="27" max="27" width="8.7109375" customWidth="1"/>
    <col min="28" max="28" width="3.7109375" customWidth="1"/>
    <col min="29" max="29" width="8.7109375" customWidth="1"/>
    <col min="30" max="30" width="0.5703125" customWidth="1"/>
    <col min="31" max="31" width="2.7109375" customWidth="1"/>
    <col min="32" max="32" width="0.5703125" customWidth="1"/>
    <col min="33" max="33" width="5.7109375" customWidth="1"/>
    <col min="34" max="34" width="0.5703125" customWidth="1"/>
    <col min="35" max="35" width="3" customWidth="1"/>
    <col min="36" max="36" width="0.5703125" customWidth="1"/>
    <col min="37" max="37" width="5.7109375" customWidth="1"/>
    <col min="38" max="38" width="0.5703125" customWidth="1"/>
    <col min="39" max="39" width="8.7109375" customWidth="1"/>
    <col min="40" max="40" width="0.5703125" customWidth="1"/>
    <col min="41" max="41" width="8.7109375" customWidth="1"/>
    <col min="42" max="42" width="0.7109375" customWidth="1"/>
    <col min="43" max="43" width="8.7109375" customWidth="1"/>
    <col min="44" max="44" width="0.5703125" customWidth="1"/>
    <col min="45" max="45" width="8.7109375" style="56" customWidth="1"/>
    <col min="46" max="46" width="0.7109375" style="56" customWidth="1"/>
    <col min="47" max="47" width="8.7109375" customWidth="1"/>
    <col min="48" max="48" width="0.5703125" customWidth="1"/>
    <col min="49" max="49" width="8.7109375" customWidth="1"/>
    <col min="50" max="50" width="0.7109375" customWidth="1"/>
    <col min="51" max="51" width="8.7109375" customWidth="1"/>
    <col min="52" max="52" width="0.5703125" customWidth="1"/>
    <col min="53" max="53" width="8.7109375" customWidth="1"/>
    <col min="54" max="54" width="3.7109375" customWidth="1"/>
    <col min="55" max="61" width="9.140625" customWidth="1"/>
  </cols>
  <sheetData>
    <row r="1" spans="3:54" x14ac:dyDescent="0.2">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row>
    <row r="2" spans="3:54" ht="12" customHeight="1" x14ac:dyDescent="0.2">
      <c r="C2" s="2"/>
      <c r="D2" s="2"/>
      <c r="E2" s="2"/>
      <c r="F2" s="2"/>
      <c r="G2" s="2"/>
      <c r="H2" s="2"/>
      <c r="I2" s="2"/>
      <c r="J2" s="2"/>
      <c r="K2" s="2"/>
      <c r="L2" s="2"/>
      <c r="M2" s="2"/>
      <c r="N2" s="2"/>
      <c r="O2" s="2"/>
      <c r="P2" s="2"/>
      <c r="Q2" s="2"/>
      <c r="R2" s="2"/>
      <c r="S2" s="3"/>
      <c r="T2" s="3"/>
      <c r="U2" s="2"/>
      <c r="V2" s="2"/>
      <c r="W2" s="64"/>
      <c r="X2" s="4"/>
      <c r="Y2" s="2"/>
      <c r="Z2" s="2"/>
      <c r="AA2" s="2"/>
      <c r="AB2" s="2"/>
      <c r="AC2" s="2"/>
      <c r="AD2" s="2"/>
      <c r="AE2" s="2"/>
      <c r="AF2" s="2"/>
      <c r="AG2" s="2"/>
      <c r="AH2" s="2"/>
      <c r="AI2" s="2"/>
      <c r="AJ2" s="2"/>
      <c r="AK2" s="2"/>
      <c r="AL2" s="2"/>
      <c r="AM2" s="2"/>
      <c r="AN2" s="2"/>
      <c r="AO2" s="2"/>
      <c r="AP2" s="2"/>
      <c r="AQ2" s="2"/>
      <c r="AR2" s="2"/>
      <c r="AS2" s="3"/>
      <c r="AT2" s="3"/>
      <c r="AU2" s="2"/>
      <c r="AV2" s="2"/>
      <c r="AW2" s="4"/>
      <c r="AX2" s="4"/>
      <c r="AY2" s="2"/>
      <c r="AZ2" s="2"/>
      <c r="BA2" s="2"/>
      <c r="BB2" s="2"/>
    </row>
    <row r="3" spans="3:54" ht="12" customHeight="1" x14ac:dyDescent="0.2">
      <c r="C3" s="2"/>
      <c r="D3" s="2"/>
      <c r="E3" s="2"/>
      <c r="F3" s="2"/>
      <c r="G3" s="2"/>
      <c r="H3" s="2"/>
      <c r="I3" s="2"/>
      <c r="J3" s="2"/>
      <c r="K3" s="2"/>
      <c r="L3" s="2"/>
      <c r="M3" s="2"/>
      <c r="N3" s="2"/>
      <c r="O3" s="2"/>
      <c r="P3" s="2"/>
      <c r="Q3" s="2"/>
      <c r="R3" s="2"/>
      <c r="S3" s="3"/>
      <c r="T3" s="3"/>
      <c r="U3" s="2"/>
      <c r="V3" s="2"/>
      <c r="W3" s="5"/>
      <c r="X3" s="5"/>
      <c r="Y3" s="2"/>
      <c r="Z3" s="2"/>
      <c r="AA3" s="2"/>
      <c r="AB3" s="2"/>
      <c r="AC3" s="2"/>
      <c r="AD3" s="2"/>
      <c r="AE3" s="2"/>
      <c r="AF3" s="2"/>
      <c r="AG3" s="2"/>
      <c r="AH3" s="2"/>
      <c r="AI3" s="2"/>
      <c r="AJ3" s="2"/>
      <c r="AK3" s="2"/>
      <c r="AL3" s="2"/>
      <c r="AM3" s="2"/>
      <c r="AN3" s="2"/>
      <c r="AO3" s="2"/>
      <c r="AP3" s="2"/>
      <c r="AQ3" s="2"/>
      <c r="AR3" s="2"/>
      <c r="AS3" s="3"/>
      <c r="AT3" s="3"/>
      <c r="AU3" s="2"/>
      <c r="AV3" s="2"/>
      <c r="AW3" s="5"/>
      <c r="AX3" s="5"/>
      <c r="AY3" s="2"/>
      <c r="AZ3" s="2"/>
      <c r="BA3" s="2"/>
      <c r="BB3" s="2"/>
    </row>
    <row r="4" spans="3:54" ht="12" customHeight="1" x14ac:dyDescent="0.2">
      <c r="C4" s="2"/>
      <c r="D4" s="2"/>
      <c r="E4" s="2"/>
      <c r="F4" s="2"/>
      <c r="G4" s="2"/>
      <c r="H4" s="2"/>
      <c r="I4" s="2"/>
      <c r="J4" s="2"/>
      <c r="K4" s="2"/>
      <c r="L4" s="2"/>
      <c r="M4" s="2"/>
      <c r="N4" s="2"/>
      <c r="O4" s="2"/>
      <c r="P4" s="2"/>
      <c r="Q4" s="2"/>
      <c r="R4" s="2"/>
      <c r="S4" s="3"/>
      <c r="T4" s="3"/>
      <c r="U4" s="2"/>
      <c r="V4" s="2"/>
      <c r="W4" s="5"/>
      <c r="X4" s="5"/>
      <c r="Y4" s="2"/>
      <c r="Z4" s="2"/>
      <c r="AA4" s="2"/>
      <c r="AB4" s="2"/>
      <c r="AC4" s="2"/>
      <c r="AD4" s="2"/>
      <c r="AE4" s="2"/>
      <c r="AF4" s="2"/>
      <c r="AG4" s="2"/>
      <c r="AH4" s="2"/>
      <c r="AI4" s="2"/>
      <c r="AJ4" s="2"/>
      <c r="AK4" s="2"/>
      <c r="AL4" s="2"/>
      <c r="AM4" s="2"/>
      <c r="AN4" s="2"/>
      <c r="AO4" s="2"/>
      <c r="AP4" s="2"/>
      <c r="AQ4" s="2"/>
      <c r="AR4" s="2"/>
      <c r="AS4" s="3"/>
      <c r="AT4" s="3"/>
      <c r="AU4" s="2"/>
      <c r="AV4" s="2"/>
      <c r="AW4" s="5"/>
      <c r="AX4" s="5"/>
      <c r="AY4" s="2"/>
      <c r="AZ4" s="2"/>
      <c r="BA4" s="2"/>
      <c r="BB4" s="2"/>
    </row>
    <row r="5" spans="3:54" ht="12" customHeight="1" x14ac:dyDescent="0.2">
      <c r="C5" s="2"/>
      <c r="D5" s="2"/>
      <c r="E5" s="2"/>
      <c r="F5" s="2"/>
      <c r="G5" s="2"/>
      <c r="H5" s="2"/>
      <c r="I5" s="2"/>
      <c r="J5" s="2"/>
      <c r="K5" s="2"/>
      <c r="L5" s="2"/>
      <c r="M5" s="2"/>
      <c r="N5" s="2"/>
      <c r="O5" s="2"/>
      <c r="P5" s="2"/>
      <c r="Q5" s="2"/>
      <c r="R5" s="2"/>
      <c r="S5" s="3"/>
      <c r="T5" s="3"/>
      <c r="U5" s="2"/>
      <c r="V5" s="2"/>
      <c r="W5" s="4"/>
      <c r="X5" s="4"/>
      <c r="Y5" s="2"/>
      <c r="Z5" s="2"/>
      <c r="AA5" s="2"/>
      <c r="AB5" s="2"/>
      <c r="AC5" s="2"/>
      <c r="AD5" s="2"/>
      <c r="AE5" s="2"/>
      <c r="AF5" s="2"/>
      <c r="AG5" s="2"/>
      <c r="AH5" s="2"/>
      <c r="AI5" s="2"/>
      <c r="AJ5" s="2"/>
      <c r="AK5" s="2"/>
      <c r="AL5" s="2"/>
      <c r="AM5" s="2"/>
      <c r="AN5" s="2"/>
      <c r="AO5" s="2"/>
      <c r="AP5" s="2"/>
      <c r="AQ5" s="2"/>
      <c r="AR5" s="2"/>
      <c r="AS5" s="3"/>
      <c r="AT5" s="3"/>
      <c r="AU5" s="2"/>
      <c r="AV5" s="2"/>
      <c r="AW5" s="4"/>
      <c r="AX5" s="4"/>
      <c r="AY5" s="2"/>
      <c r="AZ5" s="2"/>
      <c r="BA5" s="2"/>
      <c r="BB5" s="2"/>
    </row>
    <row r="6" spans="3:54" ht="12" customHeight="1" x14ac:dyDescent="0.2">
      <c r="C6" s="2"/>
      <c r="D6" s="2"/>
      <c r="E6" s="2"/>
      <c r="F6" s="2"/>
      <c r="G6" s="2"/>
      <c r="H6" s="2"/>
      <c r="I6" s="2"/>
      <c r="J6" s="2"/>
      <c r="K6" s="2"/>
      <c r="L6" s="2"/>
      <c r="M6" s="2"/>
      <c r="N6" s="2"/>
      <c r="O6" s="2"/>
      <c r="P6" s="2"/>
      <c r="Q6" s="2"/>
      <c r="R6" s="2"/>
      <c r="S6" s="3"/>
      <c r="T6" s="3"/>
      <c r="U6" s="2"/>
      <c r="V6" s="2"/>
      <c r="W6" s="2"/>
      <c r="X6" s="2"/>
      <c r="Y6" s="2"/>
      <c r="Z6" s="2"/>
      <c r="AA6" s="2"/>
      <c r="AB6" s="2"/>
      <c r="AC6" s="2"/>
      <c r="AD6" s="2"/>
      <c r="AE6" s="2"/>
      <c r="AF6" s="2"/>
      <c r="AG6" s="2"/>
      <c r="AH6" s="2"/>
      <c r="AI6" s="2"/>
      <c r="AJ6" s="2"/>
      <c r="AK6" s="2"/>
      <c r="AL6" s="2"/>
      <c r="AM6" s="2"/>
      <c r="AN6" s="2"/>
      <c r="AO6" s="2"/>
      <c r="AP6" s="2"/>
      <c r="AQ6" s="2"/>
      <c r="AR6" s="2"/>
      <c r="AS6" s="3"/>
      <c r="AT6" s="3"/>
      <c r="AU6" s="2"/>
      <c r="AV6" s="2"/>
      <c r="AW6" s="2"/>
      <c r="AX6" s="2"/>
      <c r="AY6" s="2"/>
      <c r="AZ6" s="2"/>
      <c r="BA6" s="2"/>
      <c r="BB6" s="2"/>
    </row>
    <row r="7" spans="3:54" ht="12" customHeight="1" x14ac:dyDescent="0.2">
      <c r="C7" s="2"/>
      <c r="D7" s="2"/>
      <c r="E7" s="2"/>
      <c r="F7" s="2"/>
      <c r="G7" s="2"/>
      <c r="H7" s="2"/>
      <c r="I7" s="2"/>
      <c r="J7" s="2"/>
      <c r="K7" s="2"/>
      <c r="L7" s="2"/>
      <c r="M7" s="2"/>
      <c r="N7" s="2"/>
      <c r="O7" s="2"/>
      <c r="P7" s="2"/>
      <c r="Q7" s="2"/>
      <c r="R7" s="2"/>
      <c r="S7" s="3"/>
      <c r="T7" s="3"/>
      <c r="U7" s="2"/>
      <c r="V7" s="2"/>
      <c r="W7" s="2"/>
      <c r="X7" s="2"/>
      <c r="Y7" s="2"/>
      <c r="Z7" s="2"/>
      <c r="AA7" s="2"/>
      <c r="AB7" s="2"/>
      <c r="AC7" s="2"/>
      <c r="AD7" s="2"/>
      <c r="AE7" s="2"/>
      <c r="AF7" s="2"/>
      <c r="AG7" s="2"/>
      <c r="AH7" s="2"/>
      <c r="AI7" s="2"/>
      <c r="AJ7" s="2"/>
      <c r="AK7" s="2"/>
      <c r="AL7" s="2"/>
      <c r="AM7" s="2"/>
      <c r="AN7" s="2"/>
      <c r="AO7" s="2"/>
      <c r="AP7" s="2"/>
      <c r="AQ7" s="2"/>
      <c r="AR7" s="2"/>
      <c r="AS7" s="3"/>
      <c r="AT7" s="3"/>
      <c r="AU7" s="2"/>
      <c r="AV7" s="2"/>
      <c r="AW7" s="2"/>
      <c r="AX7" s="2"/>
      <c r="AY7" s="2"/>
      <c r="AZ7" s="2"/>
      <c r="BA7" s="2"/>
      <c r="BB7" s="2"/>
    </row>
    <row r="8" spans="3:54" ht="8.25" customHeight="1" x14ac:dyDescent="0.2">
      <c r="C8" s="1"/>
      <c r="D8" s="1"/>
      <c r="E8" s="1"/>
      <c r="F8" s="1"/>
      <c r="G8" s="1"/>
      <c r="H8" s="1"/>
      <c r="I8" s="1"/>
      <c r="J8" s="1"/>
      <c r="K8" s="1"/>
      <c r="L8" s="1"/>
      <c r="M8" s="1"/>
      <c r="N8" s="1"/>
      <c r="O8" s="1"/>
      <c r="P8" s="1"/>
      <c r="Q8" s="1"/>
      <c r="R8" s="1"/>
      <c r="S8" s="6"/>
      <c r="T8" s="6"/>
      <c r="U8" s="1"/>
      <c r="V8" s="1"/>
      <c r="W8" s="1"/>
      <c r="X8" s="1"/>
      <c r="Y8" s="1"/>
      <c r="Z8" s="1"/>
      <c r="AA8" s="1"/>
      <c r="AB8" s="1"/>
      <c r="AC8" s="1"/>
      <c r="AD8" s="1"/>
      <c r="AE8" s="1"/>
      <c r="AF8" s="1"/>
      <c r="AG8" s="1"/>
      <c r="AH8" s="1"/>
      <c r="AI8" s="1"/>
      <c r="AJ8" s="1"/>
      <c r="AK8" s="1"/>
      <c r="AL8" s="1"/>
      <c r="AM8" s="1"/>
      <c r="AN8" s="1"/>
      <c r="AO8" s="1"/>
      <c r="AP8" s="1"/>
      <c r="AQ8" s="1"/>
      <c r="AR8" s="1"/>
      <c r="AS8" s="6"/>
      <c r="AT8" s="6"/>
      <c r="AU8" s="1"/>
      <c r="AV8" s="1"/>
      <c r="AW8" s="1"/>
      <c r="AX8" s="1"/>
      <c r="AY8" s="1"/>
      <c r="AZ8" s="1"/>
      <c r="BA8" s="1"/>
      <c r="BB8" s="1"/>
    </row>
    <row r="9" spans="3:54" ht="15.75" x14ac:dyDescent="0.25">
      <c r="C9" s="215" t="s">
        <v>145</v>
      </c>
      <c r="D9" s="215"/>
      <c r="E9" s="215"/>
      <c r="F9" s="215"/>
      <c r="G9" s="215"/>
      <c r="H9" s="215"/>
      <c r="I9" s="215"/>
      <c r="J9" s="215"/>
      <c r="K9" s="215"/>
      <c r="L9" s="215"/>
      <c r="M9" s="215"/>
      <c r="N9" s="215"/>
      <c r="O9" s="215"/>
      <c r="P9" s="215"/>
      <c r="Q9" s="215"/>
      <c r="R9" s="215"/>
      <c r="S9" s="215"/>
      <c r="T9" s="215"/>
      <c r="U9" s="215"/>
      <c r="V9" s="215"/>
      <c r="W9" s="215"/>
      <c r="X9" s="215"/>
      <c r="Y9" s="215"/>
      <c r="Z9" s="215"/>
      <c r="AA9" s="215"/>
      <c r="AB9" s="1"/>
      <c r="AC9" s="215" t="s">
        <v>64</v>
      </c>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1"/>
    </row>
    <row r="10" spans="3:54" ht="8.25" customHeight="1" x14ac:dyDescent="0.25">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1"/>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1"/>
    </row>
    <row r="11" spans="3:54" x14ac:dyDescent="0.2">
      <c r="C11" s="9"/>
      <c r="D11" s="7"/>
      <c r="E11" s="1"/>
      <c r="F11" s="1"/>
      <c r="G11" s="1"/>
      <c r="H11" s="1"/>
      <c r="I11" s="1"/>
      <c r="J11" s="1"/>
      <c r="K11" s="7" t="s">
        <v>3</v>
      </c>
      <c r="L11" s="1"/>
      <c r="M11" s="1"/>
      <c r="N11" s="1"/>
      <c r="O11" s="8"/>
      <c r="P11" s="8"/>
      <c r="Q11" s="1"/>
      <c r="R11" s="1"/>
      <c r="S11" s="6"/>
      <c r="T11" s="6"/>
      <c r="U11" s="1"/>
      <c r="V11" s="1"/>
      <c r="W11" s="1"/>
      <c r="X11" s="1"/>
      <c r="Y11" s="1"/>
      <c r="Z11" s="1"/>
      <c r="AA11" s="1"/>
      <c r="AB11" s="1"/>
      <c r="AC11" s="9"/>
      <c r="AD11" s="7"/>
      <c r="AE11" s="1"/>
      <c r="AF11" s="1"/>
      <c r="AG11" s="1"/>
      <c r="AH11" s="1"/>
      <c r="AI11" s="1"/>
      <c r="AJ11" s="1"/>
      <c r="AK11" s="7" t="s">
        <v>3</v>
      </c>
      <c r="AL11" s="1"/>
      <c r="AM11" s="1"/>
      <c r="AN11" s="1"/>
      <c r="AO11" s="8"/>
      <c r="AP11" s="8"/>
      <c r="AQ11" s="1"/>
      <c r="AR11" s="1"/>
      <c r="AS11" s="6"/>
      <c r="AT11" s="6"/>
      <c r="AU11" s="1"/>
      <c r="AV11" s="1"/>
      <c r="AW11" s="1"/>
      <c r="AX11" s="1"/>
      <c r="AY11" s="1"/>
      <c r="AZ11" s="1"/>
      <c r="BA11" s="1"/>
      <c r="BB11" s="1"/>
    </row>
    <row r="12" spans="3:54" x14ac:dyDescent="0.2">
      <c r="C12" s="9" t="s">
        <v>139</v>
      </c>
      <c r="D12" s="7"/>
      <c r="E12" s="1"/>
      <c r="F12" s="1"/>
      <c r="G12" s="1"/>
      <c r="H12" s="1"/>
      <c r="I12" s="1"/>
      <c r="J12" s="1"/>
      <c r="K12" s="11" t="s">
        <v>4</v>
      </c>
      <c r="L12" s="1"/>
      <c r="M12" s="1"/>
      <c r="N12" s="1"/>
      <c r="O12" s="8"/>
      <c r="P12" s="8"/>
      <c r="Q12" s="1"/>
      <c r="R12" s="1"/>
      <c r="S12" s="6"/>
      <c r="T12" s="6"/>
      <c r="U12" s="1"/>
      <c r="V12" s="1"/>
      <c r="W12" s="1"/>
      <c r="X12" s="1"/>
      <c r="Y12" s="1"/>
      <c r="Z12" s="1"/>
      <c r="AA12" s="1"/>
      <c r="AB12" s="1"/>
      <c r="AC12" s="9" t="s">
        <v>137</v>
      </c>
      <c r="AD12" s="7"/>
      <c r="AE12" s="1"/>
      <c r="AF12" s="1"/>
      <c r="AG12" s="1"/>
      <c r="AH12" s="1"/>
      <c r="AI12" s="1"/>
      <c r="AJ12" s="1"/>
      <c r="AK12" s="11" t="s">
        <v>4</v>
      </c>
      <c r="AL12" s="1"/>
      <c r="AM12" s="1"/>
      <c r="AN12" s="1"/>
      <c r="AO12" s="8"/>
      <c r="AP12" s="8"/>
      <c r="AQ12" s="1"/>
      <c r="AR12" s="1"/>
      <c r="AS12" s="6"/>
      <c r="AT12" s="6"/>
      <c r="AU12" s="1"/>
      <c r="AV12" s="1"/>
      <c r="AW12" s="1"/>
      <c r="AX12" s="1"/>
      <c r="AY12" s="1"/>
      <c r="AZ12" s="1"/>
      <c r="BA12" s="1"/>
      <c r="BB12" s="1"/>
    </row>
    <row r="13" spans="3:54" s="16" customFormat="1" ht="3.95" customHeight="1" x14ac:dyDescent="0.2">
      <c r="C13" s="14"/>
      <c r="D13" s="14"/>
      <c r="E13" s="15"/>
      <c r="F13" s="15"/>
      <c r="G13" s="15"/>
      <c r="H13" s="15"/>
      <c r="I13" s="15"/>
      <c r="J13" s="15"/>
      <c r="K13" s="15"/>
      <c r="L13" s="15"/>
      <c r="M13" s="15"/>
      <c r="N13" s="15"/>
      <c r="O13" s="15"/>
      <c r="P13" s="15"/>
      <c r="Q13" s="15"/>
      <c r="R13" s="15"/>
      <c r="S13" s="15"/>
      <c r="T13" s="15"/>
      <c r="U13" s="15"/>
      <c r="V13" s="15"/>
      <c r="W13" s="15"/>
      <c r="X13" s="15"/>
      <c r="Y13" s="15"/>
      <c r="Z13" s="15"/>
      <c r="AA13" s="15"/>
      <c r="AB13" s="13"/>
      <c r="AC13" s="14"/>
      <c r="AD13" s="14"/>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3"/>
    </row>
    <row r="14" spans="3:54" s="16" customFormat="1" ht="3.95" customHeight="1" x14ac:dyDescent="0.2">
      <c r="C14" s="17"/>
      <c r="D14" s="17"/>
      <c r="E14" s="18"/>
      <c r="F14" s="18"/>
      <c r="G14" s="18"/>
      <c r="H14" s="18"/>
      <c r="I14" s="18"/>
      <c r="J14" s="18"/>
      <c r="K14" s="18"/>
      <c r="L14" s="18"/>
      <c r="M14" s="18"/>
      <c r="N14" s="18"/>
      <c r="O14" s="18"/>
      <c r="P14" s="18"/>
      <c r="Q14" s="18"/>
      <c r="R14" s="18"/>
      <c r="S14" s="18"/>
      <c r="T14" s="18"/>
      <c r="U14" s="18"/>
      <c r="V14" s="18"/>
      <c r="W14" s="18"/>
      <c r="X14" s="18"/>
      <c r="Y14" s="18"/>
      <c r="Z14" s="18"/>
      <c r="AA14" s="18"/>
      <c r="AB14" s="13"/>
      <c r="AC14" s="17"/>
      <c r="AD14" s="17"/>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3"/>
    </row>
    <row r="15" spans="3:54" x14ac:dyDescent="0.2">
      <c r="C15" s="7" t="s">
        <v>167</v>
      </c>
      <c r="D15" s="7"/>
      <c r="E15" s="11"/>
      <c r="F15" s="11"/>
      <c r="G15" s="11"/>
      <c r="H15" s="11"/>
      <c r="I15" s="19"/>
      <c r="J15" s="19"/>
      <c r="K15" s="19"/>
      <c r="L15" s="19"/>
      <c r="M15" s="19"/>
      <c r="N15" s="19"/>
      <c r="O15" s="11"/>
      <c r="P15" s="11"/>
      <c r="Q15" s="11"/>
      <c r="R15" s="11"/>
      <c r="S15" s="11"/>
      <c r="T15" s="11"/>
      <c r="U15" s="12"/>
      <c r="V15" s="12"/>
      <c r="W15" s="1"/>
      <c r="X15" s="1"/>
      <c r="Y15" s="12"/>
      <c r="Z15" s="12"/>
      <c r="AA15" s="1"/>
      <c r="AB15" s="10"/>
      <c r="AC15" s="7" t="s">
        <v>166</v>
      </c>
      <c r="AD15" s="7"/>
      <c r="AE15" s="11"/>
      <c r="AF15" s="11"/>
      <c r="AG15" s="11"/>
      <c r="AH15" s="11"/>
      <c r="AI15" s="19"/>
      <c r="AJ15" s="19"/>
      <c r="AK15" s="19"/>
      <c r="AL15" s="19"/>
      <c r="AM15" s="19"/>
      <c r="AN15" s="19"/>
      <c r="AO15" s="11"/>
      <c r="AP15" s="11"/>
      <c r="AQ15" s="11"/>
      <c r="AR15" s="11"/>
      <c r="AS15" s="11"/>
      <c r="AT15" s="11"/>
      <c r="AU15" s="12"/>
      <c r="AV15" s="12"/>
      <c r="AW15" s="1"/>
      <c r="AX15" s="1"/>
      <c r="AY15" s="12"/>
      <c r="AZ15" s="12"/>
      <c r="BA15" s="1"/>
      <c r="BB15" s="10"/>
    </row>
    <row r="16" spans="3:54" ht="12" customHeight="1" x14ac:dyDescent="0.2">
      <c r="C16" s="195" t="s">
        <v>71</v>
      </c>
      <c r="D16" s="195"/>
      <c r="E16" s="195"/>
      <c r="F16" s="195"/>
      <c r="G16" s="195"/>
      <c r="H16" s="195"/>
      <c r="I16" s="195"/>
      <c r="J16" s="195"/>
      <c r="K16" s="195"/>
      <c r="L16" s="195"/>
      <c r="M16" s="195"/>
      <c r="N16" s="195"/>
      <c r="O16" s="195"/>
      <c r="P16" s="20"/>
      <c r="Q16" s="193" t="s">
        <v>72</v>
      </c>
      <c r="R16" s="193"/>
      <c r="S16" s="193"/>
      <c r="T16" s="20"/>
      <c r="U16" s="193" t="s">
        <v>73</v>
      </c>
      <c r="V16" s="193"/>
      <c r="W16" s="193"/>
      <c r="X16" s="20"/>
      <c r="Y16" s="193" t="s">
        <v>74</v>
      </c>
      <c r="Z16" s="193"/>
      <c r="AA16" s="193"/>
      <c r="AB16" s="10"/>
      <c r="AC16" s="155" t="s">
        <v>176</v>
      </c>
      <c r="AD16" s="25"/>
      <c r="AE16" s="25"/>
      <c r="AF16" s="25"/>
      <c r="AG16" s="25"/>
      <c r="AH16" s="25"/>
      <c r="AI16" s="25"/>
      <c r="AJ16" s="25"/>
      <c r="AK16" s="25"/>
      <c r="AL16" s="25"/>
      <c r="AM16" s="25"/>
      <c r="AN16" s="25"/>
      <c r="AO16" s="25"/>
      <c r="AP16" s="20"/>
      <c r="AQ16" s="193" t="s">
        <v>6</v>
      </c>
      <c r="AR16" s="193"/>
      <c r="AS16" s="193"/>
      <c r="AT16" s="20"/>
      <c r="AU16" s="193" t="s">
        <v>7</v>
      </c>
      <c r="AV16" s="193"/>
      <c r="AW16" s="193"/>
      <c r="AX16" s="20"/>
      <c r="AY16" s="193" t="s">
        <v>8</v>
      </c>
      <c r="AZ16" s="193"/>
      <c r="BA16" s="193"/>
      <c r="BB16" s="10"/>
    </row>
    <row r="17" spans="3:54" ht="37.5" customHeight="1" x14ac:dyDescent="0.2">
      <c r="C17" s="216" t="s">
        <v>9</v>
      </c>
      <c r="D17" s="217"/>
      <c r="E17" s="217"/>
      <c r="F17" s="217"/>
      <c r="G17" s="218"/>
      <c r="H17" s="21"/>
      <c r="I17" s="22" t="s">
        <v>10</v>
      </c>
      <c r="J17" s="21"/>
      <c r="K17" s="23">
        <v>12345</v>
      </c>
      <c r="L17" s="21"/>
      <c r="M17" s="216" t="s">
        <v>11</v>
      </c>
      <c r="N17" s="217"/>
      <c r="O17" s="218"/>
      <c r="P17" s="21"/>
      <c r="Q17" s="216" t="s">
        <v>146</v>
      </c>
      <c r="R17" s="217"/>
      <c r="S17" s="218"/>
      <c r="T17" s="21"/>
      <c r="U17" s="216" t="s">
        <v>13</v>
      </c>
      <c r="V17" s="217"/>
      <c r="W17" s="218"/>
      <c r="X17" s="21"/>
      <c r="Y17" s="216" t="s">
        <v>14</v>
      </c>
      <c r="Z17" s="217"/>
      <c r="AA17" s="218"/>
      <c r="AB17" s="10"/>
      <c r="AC17" s="216" t="s">
        <v>9</v>
      </c>
      <c r="AD17" s="217"/>
      <c r="AE17" s="217"/>
      <c r="AF17" s="217"/>
      <c r="AG17" s="218"/>
      <c r="AH17" s="21"/>
      <c r="AI17" s="50" t="s">
        <v>10</v>
      </c>
      <c r="AJ17" s="21"/>
      <c r="AK17" s="33">
        <v>12345</v>
      </c>
      <c r="AL17" s="21"/>
      <c r="AM17" s="216" t="s">
        <v>11</v>
      </c>
      <c r="AN17" s="217"/>
      <c r="AO17" s="218"/>
      <c r="AP17" s="21"/>
      <c r="AQ17" s="216" t="s">
        <v>12</v>
      </c>
      <c r="AR17" s="217"/>
      <c r="AS17" s="218"/>
      <c r="AT17" s="21"/>
      <c r="AU17" s="216" t="s">
        <v>13</v>
      </c>
      <c r="AV17" s="217"/>
      <c r="AW17" s="218"/>
      <c r="AX17" s="21"/>
      <c r="AY17" s="216" t="s">
        <v>14</v>
      </c>
      <c r="AZ17" s="217"/>
      <c r="BA17" s="218"/>
      <c r="BB17" s="10"/>
    </row>
    <row r="18" spans="3:54" ht="3.95" customHeight="1" x14ac:dyDescent="0.2">
      <c r="C18" s="7"/>
      <c r="D18" s="7"/>
      <c r="E18" s="11"/>
      <c r="F18" s="11"/>
      <c r="G18" s="11"/>
      <c r="H18" s="11"/>
      <c r="I18" s="19"/>
      <c r="J18" s="19"/>
      <c r="K18" s="19"/>
      <c r="L18" s="19"/>
      <c r="M18" s="19"/>
      <c r="N18" s="19"/>
      <c r="O18" s="11"/>
      <c r="P18" s="11"/>
      <c r="Q18" s="11"/>
      <c r="R18" s="11"/>
      <c r="S18" s="11"/>
      <c r="T18" s="11"/>
      <c r="U18" s="12"/>
      <c r="V18" s="12"/>
      <c r="W18" s="1"/>
      <c r="X18" s="1"/>
      <c r="Y18" s="12"/>
      <c r="Z18" s="12"/>
      <c r="AA18" s="1"/>
      <c r="AB18" s="10"/>
      <c r="AC18" s="7"/>
      <c r="AD18" s="7"/>
      <c r="AE18" s="11"/>
      <c r="AF18" s="11"/>
      <c r="AG18" s="11"/>
      <c r="AH18" s="11"/>
      <c r="AI18" s="19"/>
      <c r="AJ18" s="19"/>
      <c r="AK18" s="19"/>
      <c r="AL18" s="19"/>
      <c r="AM18" s="19"/>
      <c r="AN18" s="19"/>
      <c r="AO18" s="11"/>
      <c r="AP18" s="11"/>
      <c r="AQ18" s="11"/>
      <c r="AR18" s="11"/>
      <c r="AS18" s="11"/>
      <c r="AT18" s="11"/>
      <c r="AU18" s="12"/>
      <c r="AV18" s="12"/>
      <c r="AW18" s="1"/>
      <c r="AX18" s="1"/>
      <c r="AY18" s="12"/>
      <c r="AZ18" s="12"/>
      <c r="BA18" s="1"/>
      <c r="BB18" s="10"/>
    </row>
    <row r="19" spans="3:54" ht="12.75" customHeight="1" x14ac:dyDescent="0.2">
      <c r="C19" s="7" t="s">
        <v>75</v>
      </c>
      <c r="D19" s="7"/>
      <c r="E19" s="11"/>
      <c r="F19" s="11"/>
      <c r="G19" s="11"/>
      <c r="H19" s="11"/>
      <c r="I19" s="19"/>
      <c r="J19" s="19"/>
      <c r="K19" s="19"/>
      <c r="L19" s="19"/>
      <c r="M19" s="19"/>
      <c r="N19" s="19"/>
      <c r="O19" s="11"/>
      <c r="P19" s="11"/>
      <c r="Q19" s="11"/>
      <c r="R19" s="11"/>
      <c r="S19" s="11"/>
      <c r="T19" s="11"/>
      <c r="U19" s="12"/>
      <c r="V19" s="12"/>
      <c r="W19" s="144"/>
      <c r="X19" s="144"/>
      <c r="Y19" s="203" t="s">
        <v>103</v>
      </c>
      <c r="Z19" s="203"/>
      <c r="AA19" s="203"/>
      <c r="AB19" s="203"/>
      <c r="AC19" s="7" t="s">
        <v>15</v>
      </c>
      <c r="AD19" s="7"/>
      <c r="AE19" s="11"/>
      <c r="AF19" s="11"/>
      <c r="AG19" s="11"/>
      <c r="AH19" s="11"/>
      <c r="AI19" s="19"/>
      <c r="AJ19" s="19"/>
      <c r="AK19" s="19"/>
      <c r="AL19" s="19"/>
      <c r="AM19" s="19"/>
      <c r="AN19" s="19"/>
      <c r="AO19" s="11"/>
      <c r="AP19" s="11"/>
      <c r="AQ19" s="11"/>
      <c r="AR19" s="11"/>
      <c r="AS19" s="11"/>
      <c r="AT19" s="11"/>
      <c r="AU19" s="12"/>
      <c r="AV19" s="12"/>
      <c r="AW19" s="144"/>
      <c r="AX19" s="144"/>
      <c r="AY19" s="203" t="s">
        <v>16</v>
      </c>
      <c r="AZ19" s="203"/>
      <c r="BA19" s="203"/>
      <c r="BB19" s="203"/>
    </row>
    <row r="20" spans="3:54" ht="13.5" customHeight="1" x14ac:dyDescent="0.2">
      <c r="C20" s="179" t="s">
        <v>76</v>
      </c>
      <c r="D20" s="179"/>
      <c r="E20" s="179"/>
      <c r="F20" s="179"/>
      <c r="G20" s="179"/>
      <c r="H20" s="24"/>
      <c r="I20" s="179" t="s">
        <v>77</v>
      </c>
      <c r="J20" s="179"/>
      <c r="K20" s="179"/>
      <c r="L20" s="179"/>
      <c r="M20" s="179"/>
      <c r="N20" s="24"/>
      <c r="O20" s="179" t="s">
        <v>78</v>
      </c>
      <c r="P20" s="179"/>
      <c r="Q20" s="179"/>
      <c r="R20" s="24"/>
      <c r="S20" s="179" t="s">
        <v>79</v>
      </c>
      <c r="T20" s="179"/>
      <c r="U20" s="179"/>
      <c r="V20" s="204" t="s">
        <v>148</v>
      </c>
      <c r="W20" s="204"/>
      <c r="X20" s="204"/>
      <c r="Y20" s="203"/>
      <c r="Z20" s="203"/>
      <c r="AA20" s="203"/>
      <c r="AB20" s="203"/>
      <c r="AC20" s="179" t="s">
        <v>17</v>
      </c>
      <c r="AD20" s="179"/>
      <c r="AE20" s="179"/>
      <c r="AF20" s="179"/>
      <c r="AG20" s="179"/>
      <c r="AH20" s="24"/>
      <c r="AI20" s="179" t="s">
        <v>18</v>
      </c>
      <c r="AJ20" s="179"/>
      <c r="AK20" s="179"/>
      <c r="AL20" s="179"/>
      <c r="AM20" s="179"/>
      <c r="AN20" s="24"/>
      <c r="AO20" s="179" t="s">
        <v>143</v>
      </c>
      <c r="AP20" s="179"/>
      <c r="AQ20" s="179"/>
      <c r="AR20" s="24"/>
      <c r="AS20" s="179" t="s">
        <v>144</v>
      </c>
      <c r="AT20" s="179"/>
      <c r="AU20" s="179"/>
      <c r="AV20" s="204" t="s">
        <v>149</v>
      </c>
      <c r="AW20" s="204"/>
      <c r="AX20" s="204"/>
      <c r="AY20" s="203"/>
      <c r="AZ20" s="203"/>
      <c r="BA20" s="203"/>
      <c r="BB20" s="203"/>
    </row>
    <row r="21" spans="3:54" x14ac:dyDescent="0.2">
      <c r="C21" s="205">
        <v>42009</v>
      </c>
      <c r="D21" s="206"/>
      <c r="E21" s="206"/>
      <c r="F21" s="206"/>
      <c r="G21" s="207"/>
      <c r="H21" s="26"/>
      <c r="I21" s="208">
        <v>0.5625</v>
      </c>
      <c r="J21" s="209"/>
      <c r="K21" s="210"/>
      <c r="L21" s="26" t="s">
        <v>19</v>
      </c>
      <c r="M21" s="27">
        <v>0.79166666666666663</v>
      </c>
      <c r="N21" s="26"/>
      <c r="O21" s="205">
        <v>42009</v>
      </c>
      <c r="P21" s="206"/>
      <c r="Q21" s="207"/>
      <c r="R21" s="26"/>
      <c r="S21" s="27">
        <v>0.5625</v>
      </c>
      <c r="T21" s="26" t="s">
        <v>19</v>
      </c>
      <c r="U21" s="27">
        <v>0.79166666666666663</v>
      </c>
      <c r="V21" s="28"/>
      <c r="W21" s="27" t="s">
        <v>147</v>
      </c>
      <c r="X21" s="144"/>
      <c r="Y21" s="203"/>
      <c r="Z21" s="203"/>
      <c r="AA21" s="203"/>
      <c r="AB21" s="203"/>
      <c r="AC21" s="205">
        <v>42009</v>
      </c>
      <c r="AD21" s="206"/>
      <c r="AE21" s="206"/>
      <c r="AF21" s="206"/>
      <c r="AG21" s="207"/>
      <c r="AH21" s="26"/>
      <c r="AI21" s="208">
        <v>0.5625</v>
      </c>
      <c r="AJ21" s="209"/>
      <c r="AK21" s="210"/>
      <c r="AL21" s="26" t="s">
        <v>19</v>
      </c>
      <c r="AM21" s="27">
        <v>0.79166666666666663</v>
      </c>
      <c r="AN21" s="26"/>
      <c r="AO21" s="205">
        <v>42009</v>
      </c>
      <c r="AP21" s="206"/>
      <c r="AQ21" s="207"/>
      <c r="AR21" s="26"/>
      <c r="AS21" s="27">
        <v>0.5625</v>
      </c>
      <c r="AT21" s="26" t="s">
        <v>19</v>
      </c>
      <c r="AU21" s="27">
        <v>0.79166666666666663</v>
      </c>
      <c r="AV21" s="28"/>
      <c r="AW21" s="27" t="s">
        <v>147</v>
      </c>
      <c r="AX21" s="144"/>
      <c r="AY21" s="203"/>
      <c r="AZ21" s="203"/>
      <c r="BA21" s="203"/>
      <c r="BB21" s="203"/>
    </row>
    <row r="22" spans="3:54" ht="3.95" customHeight="1" x14ac:dyDescent="0.2">
      <c r="C22" s="7"/>
      <c r="D22" s="7"/>
      <c r="E22" s="11"/>
      <c r="F22" s="11"/>
      <c r="G22" s="11"/>
      <c r="H22" s="11"/>
      <c r="I22" s="19"/>
      <c r="J22" s="19"/>
      <c r="K22" s="19"/>
      <c r="L22" s="19"/>
      <c r="M22" s="19"/>
      <c r="N22" s="19"/>
      <c r="O22" s="11"/>
      <c r="P22" s="11"/>
      <c r="Q22" s="11"/>
      <c r="R22" s="11"/>
      <c r="S22" s="267"/>
      <c r="T22" s="267"/>
      <c r="U22" s="267"/>
      <c r="V22" s="12"/>
      <c r="W22" s="144"/>
      <c r="X22" s="144"/>
      <c r="Y22" s="203"/>
      <c r="Z22" s="203"/>
      <c r="AA22" s="203"/>
      <c r="AB22" s="203"/>
      <c r="AC22" s="7"/>
      <c r="AD22" s="7"/>
      <c r="AE22" s="11"/>
      <c r="AF22" s="11"/>
      <c r="AG22" s="11"/>
      <c r="AH22" s="11"/>
      <c r="AI22" s="19"/>
      <c r="AJ22" s="19"/>
      <c r="AK22" s="19"/>
      <c r="AL22" s="19"/>
      <c r="AM22" s="19"/>
      <c r="AN22" s="19"/>
      <c r="AO22" s="11"/>
      <c r="AP22" s="11"/>
      <c r="AQ22" s="11"/>
      <c r="AR22" s="11"/>
      <c r="AS22" s="267"/>
      <c r="AT22" s="267"/>
      <c r="AU22" s="267"/>
      <c r="AV22" s="12"/>
      <c r="AW22" s="144"/>
      <c r="AX22" s="144"/>
      <c r="AY22" s="203"/>
      <c r="AZ22" s="203"/>
      <c r="BA22" s="203"/>
      <c r="BB22" s="203"/>
    </row>
    <row r="23" spans="3:54" x14ac:dyDescent="0.2">
      <c r="C23" s="7" t="s">
        <v>80</v>
      </c>
      <c r="D23" s="7"/>
      <c r="E23" s="11"/>
      <c r="F23" s="11"/>
      <c r="G23" s="11"/>
      <c r="H23" s="11"/>
      <c r="I23" s="19"/>
      <c r="J23" s="19"/>
      <c r="K23" s="19"/>
      <c r="L23" s="19"/>
      <c r="M23" s="19"/>
      <c r="N23" s="19"/>
      <c r="O23" s="11"/>
      <c r="P23" s="11"/>
      <c r="Q23" s="11"/>
      <c r="R23" s="11"/>
      <c r="S23" s="267"/>
      <c r="T23" s="267"/>
      <c r="U23" s="267"/>
      <c r="V23" s="12"/>
      <c r="W23" s="144"/>
      <c r="X23" s="144"/>
      <c r="Y23" s="203"/>
      <c r="Z23" s="203"/>
      <c r="AA23" s="203"/>
      <c r="AB23" s="203"/>
      <c r="AC23" s="7" t="s">
        <v>20</v>
      </c>
      <c r="AD23" s="7"/>
      <c r="AE23" s="11"/>
      <c r="AF23" s="11"/>
      <c r="AG23" s="11"/>
      <c r="AH23" s="11"/>
      <c r="AI23" s="19"/>
      <c r="AJ23" s="19"/>
      <c r="AK23" s="19"/>
      <c r="AL23" s="19"/>
      <c r="AM23" s="19"/>
      <c r="AN23" s="19"/>
      <c r="AO23" s="11"/>
      <c r="AP23" s="11"/>
      <c r="AQ23" s="11"/>
      <c r="AR23" s="11"/>
      <c r="AS23" s="267"/>
      <c r="AT23" s="267"/>
      <c r="AU23" s="267"/>
      <c r="AV23" s="12"/>
      <c r="AW23" s="144"/>
      <c r="AX23" s="144"/>
      <c r="AY23" s="203"/>
      <c r="AZ23" s="203"/>
      <c r="BA23" s="203"/>
      <c r="BB23" s="203"/>
    </row>
    <row r="24" spans="3:54" ht="12.75" customHeight="1" x14ac:dyDescent="0.2">
      <c r="C24" s="268" t="s">
        <v>81</v>
      </c>
      <c r="D24" s="268"/>
      <c r="E24" s="268"/>
      <c r="F24" s="268"/>
      <c r="G24" s="268"/>
      <c r="H24" s="24"/>
      <c r="I24" s="196" t="s">
        <v>82</v>
      </c>
      <c r="J24" s="196"/>
      <c r="K24" s="196"/>
      <c r="L24" s="157"/>
      <c r="M24" s="156" t="s">
        <v>100</v>
      </c>
      <c r="N24" s="25"/>
      <c r="O24" s="187" t="s">
        <v>83</v>
      </c>
      <c r="P24" s="187"/>
      <c r="Q24" s="187"/>
      <c r="R24" s="25"/>
      <c r="S24" s="179" t="s">
        <v>84</v>
      </c>
      <c r="T24" s="179"/>
      <c r="U24" s="179"/>
      <c r="V24" s="1"/>
      <c r="W24" s="1"/>
      <c r="X24" s="1"/>
      <c r="Y24" s="203"/>
      <c r="Z24" s="203"/>
      <c r="AA24" s="203"/>
      <c r="AB24" s="203"/>
      <c r="AC24" s="179" t="s">
        <v>21</v>
      </c>
      <c r="AD24" s="179"/>
      <c r="AE24" s="179"/>
      <c r="AF24" s="24"/>
      <c r="AG24" s="24"/>
      <c r="AH24" s="24"/>
      <c r="AI24" s="196" t="s">
        <v>22</v>
      </c>
      <c r="AJ24" s="196"/>
      <c r="AK24" s="196"/>
      <c r="AL24" s="157"/>
      <c r="AM24" s="156" t="s">
        <v>48</v>
      </c>
      <c r="AN24" s="25"/>
      <c r="AO24" s="187" t="s">
        <v>23</v>
      </c>
      <c r="AP24" s="187"/>
      <c r="AQ24" s="187"/>
      <c r="AR24" s="25"/>
      <c r="AS24" s="179" t="s">
        <v>5</v>
      </c>
      <c r="AT24" s="179"/>
      <c r="AU24" s="179"/>
      <c r="AV24" s="1"/>
      <c r="AW24" s="1"/>
      <c r="AX24" s="1"/>
      <c r="AY24" s="203"/>
      <c r="AZ24" s="203"/>
      <c r="BA24" s="203"/>
      <c r="BB24" s="203"/>
    </row>
    <row r="25" spans="3:54" x14ac:dyDescent="0.2">
      <c r="C25" s="264">
        <v>1234567</v>
      </c>
      <c r="D25" s="265"/>
      <c r="E25" s="265"/>
      <c r="F25" s="265"/>
      <c r="G25" s="266"/>
      <c r="H25" s="26"/>
      <c r="I25" s="208"/>
      <c r="J25" s="209"/>
      <c r="K25" s="210"/>
      <c r="L25" s="26"/>
      <c r="M25" s="27"/>
      <c r="N25" s="26"/>
      <c r="O25" s="260" t="s">
        <v>24</v>
      </c>
      <c r="P25" s="261"/>
      <c r="Q25" s="262"/>
      <c r="R25" s="29"/>
      <c r="S25" s="260" t="s">
        <v>25</v>
      </c>
      <c r="T25" s="261"/>
      <c r="U25" s="262"/>
      <c r="V25" s="1"/>
      <c r="W25" s="1"/>
      <c r="X25" s="1"/>
      <c r="Y25" s="203"/>
      <c r="Z25" s="203"/>
      <c r="AA25" s="203"/>
      <c r="AB25" s="203"/>
      <c r="AC25" s="264">
        <v>1234567</v>
      </c>
      <c r="AD25" s="265"/>
      <c r="AE25" s="265"/>
      <c r="AF25" s="265"/>
      <c r="AG25" s="266"/>
      <c r="AH25" s="26"/>
      <c r="AI25" s="208"/>
      <c r="AJ25" s="209"/>
      <c r="AK25" s="210"/>
      <c r="AL25" s="26"/>
      <c r="AM25" s="27"/>
      <c r="AN25" s="26"/>
      <c r="AO25" s="260" t="s">
        <v>24</v>
      </c>
      <c r="AP25" s="261"/>
      <c r="AQ25" s="262"/>
      <c r="AR25" s="29"/>
      <c r="AS25" s="260" t="s">
        <v>25</v>
      </c>
      <c r="AT25" s="261"/>
      <c r="AU25" s="262"/>
      <c r="AV25" s="1"/>
      <c r="AW25" s="1"/>
      <c r="AX25" s="1"/>
      <c r="AY25" s="203"/>
      <c r="AZ25" s="203"/>
      <c r="BA25" s="203"/>
      <c r="BB25" s="203"/>
    </row>
    <row r="26" spans="3:54" s="16" customFormat="1" ht="3.95" customHeight="1" x14ac:dyDescent="0.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3"/>
      <c r="AC26" s="14"/>
      <c r="AD26" s="14"/>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3"/>
    </row>
    <row r="27" spans="3:54" s="16" customFormat="1" ht="3.95" customHeight="1" x14ac:dyDescent="0.2">
      <c r="C27" s="17"/>
      <c r="D27" s="17"/>
      <c r="E27" s="18"/>
      <c r="F27" s="18"/>
      <c r="G27" s="18"/>
      <c r="H27" s="18"/>
      <c r="I27" s="18"/>
      <c r="J27" s="18"/>
      <c r="K27" s="18"/>
      <c r="L27" s="18"/>
      <c r="M27" s="18"/>
      <c r="N27" s="18"/>
      <c r="O27" s="18"/>
      <c r="P27" s="18"/>
      <c r="Q27" s="18"/>
      <c r="R27" s="18"/>
      <c r="S27" s="18"/>
      <c r="T27" s="18"/>
      <c r="U27" s="18"/>
      <c r="V27" s="18"/>
      <c r="W27" s="18"/>
      <c r="X27" s="18"/>
      <c r="Y27" s="18"/>
      <c r="Z27" s="18"/>
      <c r="AA27" s="18"/>
      <c r="AB27" s="13"/>
      <c r="AC27" s="17"/>
      <c r="AD27" s="17"/>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3"/>
    </row>
    <row r="28" spans="3:54" x14ac:dyDescent="0.2">
      <c r="C28" s="7" t="s">
        <v>85</v>
      </c>
      <c r="D28" s="7"/>
      <c r="E28" s="11"/>
      <c r="F28" s="11"/>
      <c r="G28" s="11"/>
      <c r="H28" s="11"/>
      <c r="I28" s="19"/>
      <c r="J28" s="19"/>
      <c r="K28" s="19"/>
      <c r="L28" s="19"/>
      <c r="M28" s="19"/>
      <c r="N28" s="19"/>
      <c r="O28" s="11"/>
      <c r="P28" s="11"/>
      <c r="Q28" s="11"/>
      <c r="R28" s="11"/>
      <c r="S28" s="11"/>
      <c r="T28" s="11"/>
      <c r="U28" s="12"/>
      <c r="V28" s="12"/>
      <c r="W28" s="1"/>
      <c r="X28" s="1"/>
      <c r="Y28" s="12"/>
      <c r="Z28" s="12"/>
      <c r="AA28" s="1"/>
      <c r="AB28" s="10"/>
      <c r="AC28" s="7" t="s">
        <v>26</v>
      </c>
      <c r="AD28" s="7"/>
      <c r="AE28" s="11"/>
      <c r="AF28" s="11"/>
      <c r="AG28" s="11"/>
      <c r="AH28" s="11"/>
      <c r="AI28" s="19"/>
      <c r="AJ28" s="19"/>
      <c r="AK28" s="19"/>
      <c r="AL28" s="19"/>
      <c r="AM28" s="19"/>
      <c r="AN28" s="19"/>
      <c r="AO28" s="11"/>
      <c r="AP28" s="11"/>
      <c r="AQ28" s="11"/>
      <c r="AR28" s="11"/>
      <c r="AS28" s="11"/>
      <c r="AT28" s="11"/>
      <c r="AU28" s="12"/>
      <c r="AV28" s="12"/>
      <c r="AW28" s="1"/>
      <c r="AX28" s="1"/>
      <c r="AY28" s="12"/>
      <c r="AZ28" s="12"/>
      <c r="BA28" s="1"/>
      <c r="BB28" s="10"/>
    </row>
    <row r="29" spans="3:54" ht="12" customHeight="1" x14ac:dyDescent="0.2">
      <c r="C29" s="195" t="s">
        <v>71</v>
      </c>
      <c r="D29" s="195"/>
      <c r="E29" s="195"/>
      <c r="F29" s="195"/>
      <c r="G29" s="195"/>
      <c r="H29" s="195"/>
      <c r="I29" s="195"/>
      <c r="J29" s="195"/>
      <c r="K29" s="195"/>
      <c r="L29" s="195"/>
      <c r="M29" s="195"/>
      <c r="N29" s="195"/>
      <c r="O29" s="195"/>
      <c r="P29" s="20"/>
      <c r="Q29" s="193" t="s">
        <v>72</v>
      </c>
      <c r="R29" s="193"/>
      <c r="S29" s="193"/>
      <c r="T29" s="20"/>
      <c r="U29" s="193" t="s">
        <v>73</v>
      </c>
      <c r="V29" s="193"/>
      <c r="W29" s="193"/>
      <c r="X29" s="20"/>
      <c r="Y29" s="193" t="s">
        <v>74</v>
      </c>
      <c r="Z29" s="193"/>
      <c r="AA29" s="193"/>
      <c r="AB29" s="10"/>
      <c r="AC29" s="155" t="s">
        <v>176</v>
      </c>
      <c r="AD29" s="25"/>
      <c r="AE29" s="25"/>
      <c r="AF29" s="25"/>
      <c r="AG29" s="25"/>
      <c r="AH29" s="25"/>
      <c r="AI29" s="25"/>
      <c r="AJ29" s="25"/>
      <c r="AK29" s="25"/>
      <c r="AL29" s="25"/>
      <c r="AM29" s="25"/>
      <c r="AN29" s="25"/>
      <c r="AO29" s="25"/>
      <c r="AP29" s="20"/>
      <c r="AQ29" s="193" t="s">
        <v>6</v>
      </c>
      <c r="AR29" s="193"/>
      <c r="AS29" s="193"/>
      <c r="AT29" s="20"/>
      <c r="AU29" s="193" t="s">
        <v>7</v>
      </c>
      <c r="AV29" s="193"/>
      <c r="AW29" s="193"/>
      <c r="AX29" s="20"/>
      <c r="AY29" s="193" t="s">
        <v>8</v>
      </c>
      <c r="AZ29" s="193"/>
      <c r="BA29" s="193"/>
      <c r="BB29" s="10"/>
    </row>
    <row r="30" spans="3:54" ht="37.5" customHeight="1" x14ac:dyDescent="0.2">
      <c r="C30" s="216"/>
      <c r="D30" s="217"/>
      <c r="E30" s="217"/>
      <c r="F30" s="217"/>
      <c r="G30" s="218"/>
      <c r="H30" s="21"/>
      <c r="I30" s="22" t="s">
        <v>10</v>
      </c>
      <c r="J30" s="21"/>
      <c r="K30" s="23">
        <v>12345</v>
      </c>
      <c r="L30" s="21"/>
      <c r="M30" s="263" t="s">
        <v>11</v>
      </c>
      <c r="N30" s="263"/>
      <c r="O30" s="263"/>
      <c r="P30" s="21"/>
      <c r="Q30" s="263" t="s">
        <v>12</v>
      </c>
      <c r="R30" s="263"/>
      <c r="S30" s="263"/>
      <c r="T30" s="21"/>
      <c r="U30" s="263" t="s">
        <v>13</v>
      </c>
      <c r="V30" s="263"/>
      <c r="W30" s="263"/>
      <c r="X30" s="21"/>
      <c r="Y30" s="263" t="s">
        <v>14</v>
      </c>
      <c r="Z30" s="263"/>
      <c r="AA30" s="263"/>
      <c r="AB30" s="10"/>
      <c r="AC30" s="216" t="s">
        <v>9</v>
      </c>
      <c r="AD30" s="217"/>
      <c r="AE30" s="217"/>
      <c r="AF30" s="217"/>
      <c r="AG30" s="218"/>
      <c r="AH30" s="21"/>
      <c r="AI30" s="50" t="s">
        <v>10</v>
      </c>
      <c r="AJ30" s="21"/>
      <c r="AK30" s="33">
        <v>12345</v>
      </c>
      <c r="AL30" s="21"/>
      <c r="AM30" s="263" t="s">
        <v>11</v>
      </c>
      <c r="AN30" s="263"/>
      <c r="AO30" s="263"/>
      <c r="AP30" s="21"/>
      <c r="AQ30" s="263" t="s">
        <v>12</v>
      </c>
      <c r="AR30" s="263"/>
      <c r="AS30" s="263"/>
      <c r="AT30" s="21"/>
      <c r="AU30" s="263" t="s">
        <v>13</v>
      </c>
      <c r="AV30" s="263"/>
      <c r="AW30" s="263"/>
      <c r="AX30" s="21"/>
      <c r="AY30" s="263" t="s">
        <v>14</v>
      </c>
      <c r="AZ30" s="263"/>
      <c r="BA30" s="263"/>
      <c r="BB30" s="10"/>
    </row>
    <row r="31" spans="3:54" ht="3.95" customHeight="1" x14ac:dyDescent="0.2">
      <c r="C31" s="7"/>
      <c r="D31" s="7"/>
      <c r="E31" s="11"/>
      <c r="F31" s="11"/>
      <c r="G31" s="11"/>
      <c r="H31" s="11"/>
      <c r="I31" s="19"/>
      <c r="J31" s="19"/>
      <c r="K31" s="19"/>
      <c r="L31" s="19"/>
      <c r="M31" s="19"/>
      <c r="N31" s="19"/>
      <c r="O31" s="11"/>
      <c r="P31" s="11"/>
      <c r="Q31" s="11"/>
      <c r="R31" s="11"/>
      <c r="S31" s="11"/>
      <c r="T31" s="11"/>
      <c r="U31" s="12"/>
      <c r="V31" s="12"/>
      <c r="W31" s="1"/>
      <c r="X31" s="1"/>
      <c r="Y31" s="12"/>
      <c r="Z31" s="12"/>
      <c r="AA31" s="1"/>
      <c r="AB31" s="10"/>
      <c r="AC31" s="7"/>
      <c r="AD31" s="7"/>
      <c r="AE31" s="11"/>
      <c r="AF31" s="11"/>
      <c r="AG31" s="11"/>
      <c r="AH31" s="11"/>
      <c r="AI31" s="19"/>
      <c r="AJ31" s="19"/>
      <c r="AK31" s="19"/>
      <c r="AL31" s="19"/>
      <c r="AM31" s="19"/>
      <c r="AN31" s="19"/>
      <c r="AO31" s="11"/>
      <c r="AP31" s="11"/>
      <c r="AQ31" s="11"/>
      <c r="AR31" s="11"/>
      <c r="AS31" s="11"/>
      <c r="AT31" s="11"/>
      <c r="AU31" s="12"/>
      <c r="AV31" s="12"/>
      <c r="AW31" s="1"/>
      <c r="AX31" s="1"/>
      <c r="AY31" s="12"/>
      <c r="AZ31" s="12"/>
      <c r="BA31" s="1"/>
      <c r="BB31" s="10"/>
    </row>
    <row r="32" spans="3:54" x14ac:dyDescent="0.2">
      <c r="C32" s="7" t="s">
        <v>86</v>
      </c>
      <c r="D32" s="7"/>
      <c r="E32" s="11"/>
      <c r="F32" s="11"/>
      <c r="G32" s="11"/>
      <c r="H32" s="11"/>
      <c r="I32" s="19"/>
      <c r="J32" s="19"/>
      <c r="K32" s="19"/>
      <c r="L32" s="19"/>
      <c r="M32" s="19"/>
      <c r="N32" s="19"/>
      <c r="O32" s="11"/>
      <c r="P32" s="11"/>
      <c r="Q32" s="11"/>
      <c r="R32" s="11"/>
      <c r="S32" s="11"/>
      <c r="T32" s="11"/>
      <c r="U32" s="12"/>
      <c r="V32" s="12"/>
      <c r="W32" s="1"/>
      <c r="X32" s="1"/>
      <c r="Y32" s="12"/>
      <c r="Z32" s="12"/>
      <c r="AA32" s="1"/>
      <c r="AB32" s="10"/>
      <c r="AC32" s="7" t="s">
        <v>27</v>
      </c>
      <c r="AD32" s="7"/>
      <c r="AE32" s="11"/>
      <c r="AF32" s="11"/>
      <c r="AG32" s="11"/>
      <c r="AH32" s="11"/>
      <c r="AI32" s="19"/>
      <c r="AJ32" s="19"/>
      <c r="AK32" s="19"/>
      <c r="AL32" s="19"/>
      <c r="AM32" s="19"/>
      <c r="AN32" s="19"/>
      <c r="AO32" s="11"/>
      <c r="AP32" s="11"/>
      <c r="AQ32" s="11"/>
      <c r="AR32" s="11"/>
      <c r="AS32" s="11"/>
      <c r="AT32" s="11"/>
      <c r="AU32" s="12"/>
      <c r="AV32" s="12"/>
      <c r="AW32" s="1"/>
      <c r="AX32" s="1"/>
      <c r="AY32" s="12"/>
      <c r="AZ32" s="12"/>
      <c r="BA32" s="1"/>
      <c r="BB32" s="10"/>
    </row>
    <row r="33" spans="3:54" ht="12" customHeight="1" x14ac:dyDescent="0.2">
      <c r="C33" s="195" t="s">
        <v>71</v>
      </c>
      <c r="D33" s="195"/>
      <c r="E33" s="195"/>
      <c r="F33" s="195"/>
      <c r="G33" s="195"/>
      <c r="H33" s="195"/>
      <c r="I33" s="195"/>
      <c r="J33" s="195"/>
      <c r="K33" s="195"/>
      <c r="L33" s="195"/>
      <c r="M33" s="195"/>
      <c r="N33" s="195"/>
      <c r="O33" s="195"/>
      <c r="P33" s="20"/>
      <c r="Q33" s="193" t="s">
        <v>72</v>
      </c>
      <c r="R33" s="193"/>
      <c r="S33" s="193"/>
      <c r="T33" s="20"/>
      <c r="U33" s="193" t="s">
        <v>73</v>
      </c>
      <c r="V33" s="193"/>
      <c r="W33" s="193"/>
      <c r="X33" s="20"/>
      <c r="Y33" s="193" t="s">
        <v>74</v>
      </c>
      <c r="Z33" s="193"/>
      <c r="AA33" s="193"/>
      <c r="AB33" s="10"/>
      <c r="AC33" s="155" t="s">
        <v>176</v>
      </c>
      <c r="AD33" s="25"/>
      <c r="AE33" s="25"/>
      <c r="AF33" s="25"/>
      <c r="AG33" s="25"/>
      <c r="AH33" s="25"/>
      <c r="AI33" s="25"/>
      <c r="AJ33" s="25"/>
      <c r="AK33" s="25"/>
      <c r="AL33" s="25"/>
      <c r="AM33" s="25"/>
      <c r="AN33" s="25"/>
      <c r="AO33" s="25"/>
      <c r="AP33" s="20"/>
      <c r="AQ33" s="193" t="s">
        <v>6</v>
      </c>
      <c r="AR33" s="193"/>
      <c r="AS33" s="193"/>
      <c r="AT33" s="20"/>
      <c r="AU33" s="193" t="s">
        <v>7</v>
      </c>
      <c r="AV33" s="193"/>
      <c r="AW33" s="193"/>
      <c r="AX33" s="20"/>
      <c r="AY33" s="193" t="s">
        <v>8</v>
      </c>
      <c r="AZ33" s="193"/>
      <c r="BA33" s="193"/>
      <c r="BB33" s="10"/>
    </row>
    <row r="34" spans="3:54" ht="37.5" customHeight="1" x14ac:dyDescent="0.2">
      <c r="C34" s="216" t="s">
        <v>9</v>
      </c>
      <c r="D34" s="217"/>
      <c r="E34" s="217"/>
      <c r="F34" s="217"/>
      <c r="G34" s="218"/>
      <c r="H34" s="21"/>
      <c r="I34" s="22" t="s">
        <v>10</v>
      </c>
      <c r="J34" s="21"/>
      <c r="K34" s="23">
        <v>12345</v>
      </c>
      <c r="L34" s="21"/>
      <c r="M34" s="263" t="s">
        <v>11</v>
      </c>
      <c r="N34" s="263"/>
      <c r="O34" s="263"/>
      <c r="P34" s="21"/>
      <c r="Q34" s="263" t="s">
        <v>12</v>
      </c>
      <c r="R34" s="263"/>
      <c r="S34" s="263"/>
      <c r="T34" s="21"/>
      <c r="U34" s="263" t="s">
        <v>13</v>
      </c>
      <c r="V34" s="263"/>
      <c r="W34" s="263"/>
      <c r="X34" s="21"/>
      <c r="Y34" s="263" t="s">
        <v>14</v>
      </c>
      <c r="Z34" s="263"/>
      <c r="AA34" s="263"/>
      <c r="AB34" s="10"/>
      <c r="AC34" s="216" t="s">
        <v>9</v>
      </c>
      <c r="AD34" s="217"/>
      <c r="AE34" s="217"/>
      <c r="AF34" s="217"/>
      <c r="AG34" s="218"/>
      <c r="AH34" s="21"/>
      <c r="AI34" s="50" t="s">
        <v>10</v>
      </c>
      <c r="AJ34" s="21"/>
      <c r="AK34" s="33">
        <v>12345</v>
      </c>
      <c r="AL34" s="21"/>
      <c r="AM34" s="263" t="s">
        <v>11</v>
      </c>
      <c r="AN34" s="263"/>
      <c r="AO34" s="263"/>
      <c r="AP34" s="21"/>
      <c r="AQ34" s="263" t="s">
        <v>12</v>
      </c>
      <c r="AR34" s="263"/>
      <c r="AS34" s="263"/>
      <c r="AT34" s="21"/>
      <c r="AU34" s="263" t="s">
        <v>13</v>
      </c>
      <c r="AV34" s="263"/>
      <c r="AW34" s="263"/>
      <c r="AX34" s="21"/>
      <c r="AY34" s="263" t="s">
        <v>14</v>
      </c>
      <c r="AZ34" s="263"/>
      <c r="BA34" s="263"/>
      <c r="BB34" s="10"/>
    </row>
    <row r="35" spans="3:54" s="16" customFormat="1" ht="3.95" customHeight="1" x14ac:dyDescent="0.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3"/>
      <c r="AC35" s="14"/>
      <c r="AD35" s="14"/>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3"/>
    </row>
    <row r="36" spans="3:54" s="16" customFormat="1" ht="3.95" customHeight="1" x14ac:dyDescent="0.2">
      <c r="C36" s="17"/>
      <c r="D36" s="17"/>
      <c r="E36" s="18"/>
      <c r="F36" s="18"/>
      <c r="G36" s="18"/>
      <c r="H36" s="18"/>
      <c r="I36" s="18"/>
      <c r="J36" s="18"/>
      <c r="K36" s="18"/>
      <c r="L36" s="18"/>
      <c r="M36" s="18"/>
      <c r="N36" s="18"/>
      <c r="O36" s="18"/>
      <c r="P36" s="18"/>
      <c r="Q36" s="18"/>
      <c r="R36" s="18"/>
      <c r="S36" s="18"/>
      <c r="T36" s="18"/>
      <c r="U36" s="18"/>
      <c r="V36" s="18"/>
      <c r="W36" s="18"/>
      <c r="X36" s="18"/>
      <c r="Y36" s="18"/>
      <c r="Z36" s="18"/>
      <c r="AA36" s="18"/>
      <c r="AB36" s="13"/>
      <c r="AC36" s="17"/>
      <c r="AD36" s="17"/>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3"/>
    </row>
    <row r="37" spans="3:54" x14ac:dyDescent="0.2">
      <c r="C37" s="7" t="s">
        <v>87</v>
      </c>
      <c r="D37" s="7"/>
      <c r="E37" s="11"/>
      <c r="F37" s="11"/>
      <c r="G37" s="11"/>
      <c r="H37" s="11"/>
      <c r="I37" s="30" t="s">
        <v>104</v>
      </c>
      <c r="J37" s="31"/>
      <c r="K37" s="19"/>
      <c r="L37" s="19"/>
      <c r="M37" s="19"/>
      <c r="N37" s="19"/>
      <c r="O37" s="11"/>
      <c r="P37" s="11"/>
      <c r="Q37" s="11"/>
      <c r="R37" s="11"/>
      <c r="S37" s="11"/>
      <c r="T37" s="11"/>
      <c r="U37" s="12"/>
      <c r="V37" s="12"/>
      <c r="W37" s="1"/>
      <c r="X37" s="1"/>
      <c r="Y37" s="12"/>
      <c r="Z37" s="12"/>
      <c r="AA37" s="1"/>
      <c r="AB37" s="32"/>
      <c r="AC37" s="7" t="s">
        <v>28</v>
      </c>
      <c r="AD37" s="7"/>
      <c r="AE37" s="11"/>
      <c r="AF37" s="11"/>
      <c r="AG37" s="11"/>
      <c r="AH37" s="11"/>
      <c r="AI37" s="30" t="s">
        <v>29</v>
      </c>
      <c r="AJ37" s="31"/>
      <c r="AK37" s="19"/>
      <c r="AL37" s="19"/>
      <c r="AM37" s="19"/>
      <c r="AN37" s="19"/>
      <c r="AO37" s="11"/>
      <c r="AP37" s="11"/>
      <c r="AQ37" s="11"/>
      <c r="AR37" s="11"/>
      <c r="AS37" s="11"/>
      <c r="AT37" s="11"/>
      <c r="AU37" s="12"/>
      <c r="AV37" s="12"/>
      <c r="AW37" s="1"/>
      <c r="AX37" s="1"/>
      <c r="AY37" s="12"/>
      <c r="AZ37" s="12"/>
      <c r="BA37" s="1"/>
      <c r="BB37" s="32"/>
    </row>
    <row r="38" spans="3:54" ht="12" customHeight="1" x14ac:dyDescent="0.2">
      <c r="C38" s="184" t="s">
        <v>88</v>
      </c>
      <c r="D38" s="184"/>
      <c r="E38" s="184"/>
      <c r="F38" s="184"/>
      <c r="G38" s="184"/>
      <c r="H38" s="184"/>
      <c r="I38" s="179" t="s">
        <v>89</v>
      </c>
      <c r="J38" s="179"/>
      <c r="K38" s="179"/>
      <c r="L38" s="179"/>
      <c r="M38" s="179"/>
      <c r="N38" s="185" t="s">
        <v>90</v>
      </c>
      <c r="O38" s="185"/>
      <c r="P38" s="185"/>
      <c r="Q38" s="257" t="s">
        <v>161</v>
      </c>
      <c r="R38" s="257"/>
      <c r="S38" s="257"/>
      <c r="T38" s="257"/>
      <c r="U38" s="257"/>
      <c r="V38" s="194" t="s">
        <v>91</v>
      </c>
      <c r="W38" s="194"/>
      <c r="X38" s="194"/>
      <c r="Y38" s="194"/>
      <c r="Z38" s="194"/>
      <c r="AA38" s="194"/>
      <c r="AB38" s="32"/>
      <c r="AC38" s="184" t="s">
        <v>175</v>
      </c>
      <c r="AD38" s="184"/>
      <c r="AE38" s="184"/>
      <c r="AF38" s="184"/>
      <c r="AG38" s="184"/>
      <c r="AH38" s="184"/>
      <c r="AI38" s="179" t="s">
        <v>30</v>
      </c>
      <c r="AJ38" s="179"/>
      <c r="AK38" s="179"/>
      <c r="AL38" s="179"/>
      <c r="AM38" s="179"/>
      <c r="AN38" s="185" t="s">
        <v>31</v>
      </c>
      <c r="AO38" s="185"/>
      <c r="AP38" s="185"/>
      <c r="AQ38" s="193" t="s">
        <v>160</v>
      </c>
      <c r="AR38" s="193"/>
      <c r="AS38" s="193"/>
      <c r="AT38" s="193"/>
      <c r="AU38" s="193"/>
      <c r="AV38" s="194" t="s">
        <v>32</v>
      </c>
      <c r="AW38" s="194"/>
      <c r="AX38" s="194"/>
      <c r="AY38" s="194"/>
      <c r="AZ38" s="194"/>
      <c r="BA38" s="194"/>
      <c r="BB38" s="32"/>
    </row>
    <row r="39" spans="3:54" ht="12.75" customHeight="1" x14ac:dyDescent="0.2">
      <c r="C39" s="176">
        <v>12345</v>
      </c>
      <c r="D39" s="34"/>
      <c r="E39" s="22">
        <v>2</v>
      </c>
      <c r="F39" s="35"/>
      <c r="G39" s="36" t="s">
        <v>33</v>
      </c>
      <c r="H39" s="34"/>
      <c r="I39" s="256" t="s">
        <v>34</v>
      </c>
      <c r="J39" s="256"/>
      <c r="K39" s="256"/>
      <c r="L39" s="256"/>
      <c r="M39" s="256"/>
      <c r="N39" s="35"/>
      <c r="O39" s="38">
        <v>200</v>
      </c>
      <c r="P39" s="35"/>
      <c r="Q39" s="23">
        <v>100</v>
      </c>
      <c r="R39" s="35"/>
      <c r="S39" s="23">
        <v>80</v>
      </c>
      <c r="T39" s="35"/>
      <c r="U39" s="23">
        <v>200</v>
      </c>
      <c r="V39" s="35"/>
      <c r="W39" s="39">
        <f>E39*Q39*S39*U39/1000000</f>
        <v>3.2</v>
      </c>
      <c r="X39" s="40"/>
      <c r="Y39" s="256" t="s">
        <v>35</v>
      </c>
      <c r="Z39" s="256"/>
      <c r="AA39" s="256"/>
      <c r="AB39" s="8"/>
      <c r="AC39" s="176">
        <v>12345</v>
      </c>
      <c r="AD39" s="34"/>
      <c r="AE39" s="50">
        <v>2</v>
      </c>
      <c r="AF39" s="35"/>
      <c r="AG39" s="37" t="s">
        <v>33</v>
      </c>
      <c r="AH39" s="34"/>
      <c r="AI39" s="256" t="s">
        <v>34</v>
      </c>
      <c r="AJ39" s="256"/>
      <c r="AK39" s="256"/>
      <c r="AL39" s="256"/>
      <c r="AM39" s="256"/>
      <c r="AN39" s="35"/>
      <c r="AO39" s="38">
        <v>200</v>
      </c>
      <c r="AP39" s="35"/>
      <c r="AQ39" s="33">
        <v>100</v>
      </c>
      <c r="AR39" s="35"/>
      <c r="AS39" s="33">
        <v>80</v>
      </c>
      <c r="AT39" s="35"/>
      <c r="AU39" s="33">
        <v>200</v>
      </c>
      <c r="AV39" s="35"/>
      <c r="AW39" s="39">
        <f>AE39*AQ39*AS39*AU39/1000000</f>
        <v>3.2</v>
      </c>
      <c r="AX39" s="40"/>
      <c r="AY39" s="256" t="s">
        <v>35</v>
      </c>
      <c r="AZ39" s="256"/>
      <c r="BA39" s="256"/>
      <c r="BB39" s="8"/>
    </row>
    <row r="40" spans="3:54" x14ac:dyDescent="0.2">
      <c r="C40" s="176"/>
      <c r="D40" s="34"/>
      <c r="E40" s="22">
        <v>1</v>
      </c>
      <c r="F40" s="35"/>
      <c r="G40" s="36" t="s">
        <v>36</v>
      </c>
      <c r="H40" s="34"/>
      <c r="I40" s="256" t="s">
        <v>34</v>
      </c>
      <c r="J40" s="256"/>
      <c r="K40" s="256"/>
      <c r="L40" s="256"/>
      <c r="M40" s="256"/>
      <c r="N40" s="35"/>
      <c r="O40" s="38">
        <v>10</v>
      </c>
      <c r="P40" s="35"/>
      <c r="Q40" s="23">
        <v>15</v>
      </c>
      <c r="R40" s="35">
        <v>15</v>
      </c>
      <c r="S40" s="23">
        <v>60</v>
      </c>
      <c r="T40" s="35"/>
      <c r="U40" s="23">
        <v>60</v>
      </c>
      <c r="V40" s="35"/>
      <c r="W40" s="39">
        <f>E40*Q40*S40*U40/1000000</f>
        <v>5.3999999999999999E-2</v>
      </c>
      <c r="X40" s="40"/>
      <c r="Y40" s="256"/>
      <c r="Z40" s="256"/>
      <c r="AA40" s="256"/>
      <c r="AB40" s="8"/>
      <c r="AC40" s="176"/>
      <c r="AD40" s="34"/>
      <c r="AE40" s="50">
        <v>1</v>
      </c>
      <c r="AF40" s="35"/>
      <c r="AG40" s="37" t="s">
        <v>36</v>
      </c>
      <c r="AH40" s="34"/>
      <c r="AI40" s="256" t="s">
        <v>34</v>
      </c>
      <c r="AJ40" s="256"/>
      <c r="AK40" s="256"/>
      <c r="AL40" s="256"/>
      <c r="AM40" s="256"/>
      <c r="AN40" s="35"/>
      <c r="AO40" s="38">
        <v>10</v>
      </c>
      <c r="AP40" s="35"/>
      <c r="AQ40" s="33">
        <v>15</v>
      </c>
      <c r="AR40" s="35">
        <v>15</v>
      </c>
      <c r="AS40" s="33">
        <v>60</v>
      </c>
      <c r="AT40" s="35"/>
      <c r="AU40" s="33">
        <v>60</v>
      </c>
      <c r="AV40" s="35"/>
      <c r="AW40" s="39">
        <f>AE40*AQ40*AS40*AU40/1000000</f>
        <v>5.3999999999999999E-2</v>
      </c>
      <c r="AX40" s="40"/>
      <c r="AY40" s="256"/>
      <c r="AZ40" s="256"/>
      <c r="BA40" s="256"/>
      <c r="BB40" s="8"/>
    </row>
    <row r="41" spans="3:54" x14ac:dyDescent="0.2">
      <c r="C41" s="176"/>
      <c r="D41" s="34"/>
      <c r="E41" s="22"/>
      <c r="F41" s="35"/>
      <c r="G41" s="36"/>
      <c r="H41" s="34"/>
      <c r="I41" s="256"/>
      <c r="J41" s="256"/>
      <c r="K41" s="256"/>
      <c r="L41" s="256"/>
      <c r="M41" s="256"/>
      <c r="N41" s="35"/>
      <c r="O41" s="38"/>
      <c r="P41" s="35"/>
      <c r="Q41" s="23"/>
      <c r="R41" s="35"/>
      <c r="S41" s="23"/>
      <c r="T41" s="35"/>
      <c r="U41" s="23"/>
      <c r="V41" s="35"/>
      <c r="W41" s="39"/>
      <c r="X41" s="40"/>
      <c r="Y41" s="256"/>
      <c r="Z41" s="256"/>
      <c r="AA41" s="256"/>
      <c r="AB41" s="8"/>
      <c r="AC41" s="176"/>
      <c r="AD41" s="34"/>
      <c r="AE41" s="50"/>
      <c r="AF41" s="35"/>
      <c r="AG41" s="37"/>
      <c r="AH41" s="34"/>
      <c r="AI41" s="256"/>
      <c r="AJ41" s="256"/>
      <c r="AK41" s="256"/>
      <c r="AL41" s="256"/>
      <c r="AM41" s="256"/>
      <c r="AN41" s="35"/>
      <c r="AO41" s="38"/>
      <c r="AP41" s="35"/>
      <c r="AQ41" s="33"/>
      <c r="AR41" s="35"/>
      <c r="AS41" s="33"/>
      <c r="AT41" s="35"/>
      <c r="AU41" s="33"/>
      <c r="AV41" s="35"/>
      <c r="AW41" s="39"/>
      <c r="AX41" s="40"/>
      <c r="AY41" s="256"/>
      <c r="AZ41" s="256"/>
      <c r="BA41" s="256"/>
      <c r="BB41" s="8"/>
    </row>
    <row r="42" spans="3:54" x14ac:dyDescent="0.2">
      <c r="C42" s="7"/>
      <c r="D42" s="7"/>
      <c r="E42" s="11"/>
      <c r="F42" s="11"/>
      <c r="G42" s="11"/>
      <c r="H42" s="11"/>
      <c r="I42" s="19"/>
      <c r="J42" s="19"/>
      <c r="K42" s="19"/>
      <c r="L42" s="19"/>
      <c r="M42" s="19"/>
      <c r="N42" s="19"/>
      <c r="O42" s="41">
        <f>SUM(O39:O41)</f>
        <v>210</v>
      </c>
      <c r="P42" s="11"/>
      <c r="Q42" s="42"/>
      <c r="R42" s="11"/>
      <c r="S42" s="11"/>
      <c r="T42" s="11"/>
      <c r="U42" s="12"/>
      <c r="V42" s="12"/>
      <c r="W42" s="43">
        <f>SUM(W39:W41)</f>
        <v>3.254</v>
      </c>
      <c r="X42" s="1"/>
      <c r="Y42" s="44"/>
      <c r="Z42" s="12"/>
      <c r="AA42" s="1"/>
      <c r="AB42" s="32"/>
      <c r="AC42" s="7"/>
      <c r="AD42" s="7"/>
      <c r="AE42" s="11"/>
      <c r="AF42" s="11"/>
      <c r="AG42" s="11"/>
      <c r="AH42" s="11"/>
      <c r="AI42" s="19"/>
      <c r="AJ42" s="19"/>
      <c r="AK42" s="19"/>
      <c r="AL42" s="19"/>
      <c r="AM42" s="19"/>
      <c r="AN42" s="19"/>
      <c r="AO42" s="41">
        <f>SUM(AO39:AO41)</f>
        <v>210</v>
      </c>
      <c r="AP42" s="11"/>
      <c r="AQ42" s="42"/>
      <c r="AR42" s="11"/>
      <c r="AS42" s="11"/>
      <c r="AT42" s="11"/>
      <c r="AU42" s="12"/>
      <c r="AV42" s="12"/>
      <c r="AW42" s="43">
        <f>SUM(AW39:AW41)</f>
        <v>3.254</v>
      </c>
      <c r="AX42" s="1"/>
      <c r="AY42" s="44"/>
      <c r="AZ42" s="12"/>
      <c r="BA42" s="1"/>
      <c r="BB42" s="32"/>
    </row>
    <row r="43" spans="3:54" ht="12.75" customHeight="1" x14ac:dyDescent="0.2">
      <c r="C43" s="7" t="s">
        <v>92</v>
      </c>
      <c r="D43" s="7"/>
      <c r="E43" s="11"/>
      <c r="F43" s="11"/>
      <c r="G43" s="11"/>
      <c r="H43" s="11"/>
      <c r="I43" s="186" t="s">
        <v>179</v>
      </c>
      <c r="J43" s="186"/>
      <c r="K43" s="186"/>
      <c r="L43" s="186"/>
      <c r="M43" s="186"/>
      <c r="N43" s="186"/>
      <c r="O43" s="186"/>
      <c r="P43" s="186"/>
      <c r="Q43" s="186"/>
      <c r="R43" s="186"/>
      <c r="S43" s="186"/>
      <c r="T43" s="186"/>
      <c r="U43" s="186"/>
      <c r="V43" s="186"/>
      <c r="W43" s="186"/>
      <c r="X43" s="186"/>
      <c r="Y43" s="186"/>
      <c r="Z43" s="186"/>
      <c r="AA43" s="186"/>
      <c r="AB43" s="186"/>
      <c r="AC43" s="7" t="s">
        <v>37</v>
      </c>
      <c r="AD43" s="7"/>
      <c r="AE43" s="11"/>
      <c r="AF43" s="11"/>
      <c r="AG43" s="11"/>
      <c r="AH43" s="11"/>
      <c r="AI43" s="186" t="s">
        <v>38</v>
      </c>
      <c r="AJ43" s="186"/>
      <c r="AK43" s="186"/>
      <c r="AL43" s="186"/>
      <c r="AM43" s="186"/>
      <c r="AN43" s="186"/>
      <c r="AO43" s="186"/>
      <c r="AP43" s="186"/>
      <c r="AQ43" s="186"/>
      <c r="AR43" s="186"/>
      <c r="AS43" s="186"/>
      <c r="AT43" s="186"/>
      <c r="AU43" s="186"/>
      <c r="AV43" s="186"/>
      <c r="AW43" s="186"/>
      <c r="AX43" s="186"/>
      <c r="AY43" s="186"/>
      <c r="AZ43" s="186"/>
      <c r="BA43" s="186"/>
      <c r="BB43" s="186"/>
    </row>
    <row r="44" spans="3:54" ht="12.75" customHeight="1" x14ac:dyDescent="0.2">
      <c r="C44" s="187" t="s">
        <v>178</v>
      </c>
      <c r="D44" s="187"/>
      <c r="E44" s="187"/>
      <c r="F44" s="187"/>
      <c r="G44" s="187"/>
      <c r="H44" s="24"/>
      <c r="I44" s="186"/>
      <c r="J44" s="186"/>
      <c r="K44" s="186"/>
      <c r="L44" s="186"/>
      <c r="M44" s="186"/>
      <c r="N44" s="186"/>
      <c r="O44" s="186"/>
      <c r="P44" s="186"/>
      <c r="Q44" s="186"/>
      <c r="R44" s="186"/>
      <c r="S44" s="186"/>
      <c r="T44" s="186"/>
      <c r="U44" s="186"/>
      <c r="V44" s="186"/>
      <c r="W44" s="186"/>
      <c r="X44" s="186"/>
      <c r="Y44" s="186"/>
      <c r="Z44" s="186"/>
      <c r="AA44" s="186"/>
      <c r="AB44" s="186"/>
      <c r="AC44" s="179" t="s">
        <v>177</v>
      </c>
      <c r="AD44" s="179"/>
      <c r="AE44" s="179"/>
      <c r="AF44" s="24"/>
      <c r="AG44" s="24"/>
      <c r="AH44" s="24"/>
      <c r="AI44" s="186"/>
      <c r="AJ44" s="186"/>
      <c r="AK44" s="186"/>
      <c r="AL44" s="186"/>
      <c r="AM44" s="186"/>
      <c r="AN44" s="186"/>
      <c r="AO44" s="186"/>
      <c r="AP44" s="186"/>
      <c r="AQ44" s="186"/>
      <c r="AR44" s="186"/>
      <c r="AS44" s="186"/>
      <c r="AT44" s="186"/>
      <c r="AU44" s="186"/>
      <c r="AV44" s="186"/>
      <c r="AW44" s="186"/>
      <c r="AX44" s="186"/>
      <c r="AY44" s="186"/>
      <c r="AZ44" s="186"/>
      <c r="BA44" s="186"/>
      <c r="BB44" s="186"/>
    </row>
    <row r="45" spans="3:54" x14ac:dyDescent="0.2">
      <c r="C45" s="176">
        <v>1234567</v>
      </c>
      <c r="D45" s="176"/>
      <c r="E45" s="176"/>
      <c r="F45" s="176"/>
      <c r="G45" s="176"/>
      <c r="H45" s="26"/>
      <c r="I45" s="186"/>
      <c r="J45" s="186"/>
      <c r="K45" s="186"/>
      <c r="L45" s="186"/>
      <c r="M45" s="186"/>
      <c r="N45" s="186"/>
      <c r="O45" s="186"/>
      <c r="P45" s="186"/>
      <c r="Q45" s="186"/>
      <c r="R45" s="186"/>
      <c r="S45" s="186"/>
      <c r="T45" s="186"/>
      <c r="U45" s="186"/>
      <c r="V45" s="186"/>
      <c r="W45" s="186"/>
      <c r="X45" s="186"/>
      <c r="Y45" s="186"/>
      <c r="Z45" s="186"/>
      <c r="AA45" s="186"/>
      <c r="AB45" s="186"/>
      <c r="AC45" s="176">
        <v>1234567</v>
      </c>
      <c r="AD45" s="176"/>
      <c r="AE45" s="176"/>
      <c r="AF45" s="176"/>
      <c r="AG45" s="176"/>
      <c r="AH45" s="26"/>
      <c r="AI45" s="186"/>
      <c r="AJ45" s="186"/>
      <c r="AK45" s="186"/>
      <c r="AL45" s="186"/>
      <c r="AM45" s="186"/>
      <c r="AN45" s="186"/>
      <c r="AO45" s="186"/>
      <c r="AP45" s="186"/>
      <c r="AQ45" s="186"/>
      <c r="AR45" s="186"/>
      <c r="AS45" s="186"/>
      <c r="AT45" s="186"/>
      <c r="AU45" s="186"/>
      <c r="AV45" s="186"/>
      <c r="AW45" s="186"/>
      <c r="AX45" s="186"/>
      <c r="AY45" s="186"/>
      <c r="AZ45" s="186"/>
      <c r="BA45" s="186"/>
      <c r="BB45" s="186"/>
    </row>
    <row r="46" spans="3:54" ht="12.75" customHeight="1" x14ac:dyDescent="0.2">
      <c r="C46" s="7"/>
      <c r="D46" s="7"/>
      <c r="E46" s="11"/>
      <c r="F46" s="11"/>
      <c r="G46" s="11"/>
      <c r="H46" s="11"/>
      <c r="I46" s="30" t="s">
        <v>150</v>
      </c>
      <c r="J46" s="19"/>
      <c r="K46" s="19"/>
      <c r="L46" s="19"/>
      <c r="M46" s="19"/>
      <c r="N46" s="19"/>
      <c r="O46" s="11"/>
      <c r="P46" s="11"/>
      <c r="Q46" s="11"/>
      <c r="R46" s="11"/>
      <c r="S46" s="11"/>
      <c r="T46" s="11"/>
      <c r="U46" s="12"/>
      <c r="V46" s="12"/>
      <c r="W46" s="1"/>
      <c r="X46" s="1"/>
      <c r="Y46" s="12"/>
      <c r="Z46" s="12"/>
      <c r="AA46" s="1"/>
      <c r="AB46" s="10"/>
      <c r="AC46" s="7"/>
      <c r="AD46" s="7"/>
      <c r="AE46" s="11"/>
      <c r="AF46" s="11"/>
      <c r="AG46" s="11"/>
      <c r="AH46" s="11"/>
      <c r="AI46" s="30" t="s">
        <v>151</v>
      </c>
      <c r="AJ46" s="19"/>
      <c r="AK46" s="19"/>
      <c r="AL46" s="19"/>
      <c r="AM46" s="19"/>
      <c r="AN46" s="19"/>
      <c r="AO46" s="11"/>
      <c r="AP46" s="11"/>
      <c r="AQ46" s="11"/>
      <c r="AR46" s="11"/>
      <c r="AS46" s="11"/>
      <c r="AT46" s="11"/>
      <c r="AU46" s="12"/>
      <c r="AV46" s="12"/>
      <c r="AW46" s="1"/>
      <c r="AX46" s="1"/>
      <c r="AY46" s="12"/>
      <c r="AZ46" s="12"/>
      <c r="BA46" s="1"/>
      <c r="BB46" s="10"/>
    </row>
    <row r="47" spans="3:54" x14ac:dyDescent="0.2">
      <c r="C47" s="7" t="s">
        <v>93</v>
      </c>
      <c r="D47" s="7"/>
      <c r="E47" s="11"/>
      <c r="F47" s="11"/>
      <c r="H47" s="11"/>
      <c r="I47" s="30" t="s">
        <v>105</v>
      </c>
      <c r="J47" s="19"/>
      <c r="K47" s="19"/>
      <c r="L47" s="19"/>
      <c r="M47" s="19"/>
      <c r="N47" s="19"/>
      <c r="O47" s="11"/>
      <c r="P47" s="11"/>
      <c r="Q47" s="11"/>
      <c r="R47" s="11"/>
      <c r="S47" s="11"/>
      <c r="T47" s="11"/>
      <c r="U47" s="12"/>
      <c r="V47" s="12"/>
      <c r="W47" s="1"/>
      <c r="X47" s="1"/>
      <c r="Y47" s="12"/>
      <c r="Z47" s="12"/>
      <c r="AA47" s="1"/>
      <c r="AB47" s="10"/>
      <c r="AC47" s="7" t="s">
        <v>39</v>
      </c>
      <c r="AD47" s="7"/>
      <c r="AE47" s="11"/>
      <c r="AF47" s="11"/>
      <c r="AH47" s="11"/>
      <c r="AI47" s="30" t="s">
        <v>40</v>
      </c>
      <c r="AJ47" s="19"/>
      <c r="AK47" s="19"/>
      <c r="AL47" s="19"/>
      <c r="AM47" s="19"/>
      <c r="AN47" s="19"/>
      <c r="AO47" s="11"/>
      <c r="AP47" s="11"/>
      <c r="AQ47" s="11"/>
      <c r="AR47" s="11"/>
      <c r="AS47" s="11"/>
      <c r="AT47" s="11"/>
      <c r="AU47" s="12"/>
      <c r="AV47" s="12"/>
      <c r="AW47" s="1"/>
      <c r="AX47" s="1"/>
      <c r="AY47" s="12"/>
      <c r="AZ47" s="12"/>
      <c r="BA47" s="1"/>
      <c r="BB47" s="10"/>
    </row>
    <row r="48" spans="3:54" ht="13.5" customHeight="1" x14ac:dyDescent="0.2">
      <c r="C48" s="184" t="s">
        <v>94</v>
      </c>
      <c r="D48" s="184"/>
      <c r="E48" s="184"/>
      <c r="F48" s="184"/>
      <c r="G48" s="184"/>
      <c r="H48" s="184"/>
      <c r="I48" s="45" t="s">
        <v>95</v>
      </c>
      <c r="J48" s="45"/>
      <c r="K48" s="45"/>
      <c r="L48" s="46"/>
      <c r="M48" s="46"/>
      <c r="N48" s="46"/>
      <c r="O48" s="46"/>
      <c r="P48" s="46"/>
      <c r="Q48" s="46"/>
      <c r="R48" s="46"/>
      <c r="S48" s="46"/>
      <c r="T48" s="47"/>
      <c r="U48" s="185" t="s">
        <v>96</v>
      </c>
      <c r="V48" s="185"/>
      <c r="W48" s="185"/>
      <c r="X48" s="47"/>
      <c r="Y48" s="185" t="s">
        <v>170</v>
      </c>
      <c r="Z48" s="185"/>
      <c r="AA48" s="185"/>
      <c r="AB48" s="10"/>
      <c r="AC48" s="184" t="s">
        <v>41</v>
      </c>
      <c r="AD48" s="184"/>
      <c r="AE48" s="184"/>
      <c r="AF48" s="184"/>
      <c r="AG48" s="184"/>
      <c r="AH48" s="184"/>
      <c r="AI48" s="45" t="s">
        <v>168</v>
      </c>
      <c r="AJ48" s="45"/>
      <c r="AK48" s="45"/>
      <c r="AL48" s="46"/>
      <c r="AM48" s="46"/>
      <c r="AN48" s="46"/>
      <c r="AO48" s="46"/>
      <c r="AP48" s="46"/>
      <c r="AQ48" s="46"/>
      <c r="AR48" s="46"/>
      <c r="AS48" s="46"/>
      <c r="AT48" s="47"/>
      <c r="AU48" s="185" t="s">
        <v>42</v>
      </c>
      <c r="AV48" s="185"/>
      <c r="AW48" s="185"/>
      <c r="AX48" s="47"/>
      <c r="AY48" s="185" t="s">
        <v>169</v>
      </c>
      <c r="AZ48" s="185"/>
      <c r="BA48" s="185"/>
      <c r="BB48" s="10"/>
    </row>
    <row r="49" spans="3:54" ht="12.75" customHeight="1" x14ac:dyDescent="0.2">
      <c r="C49" s="23">
        <v>1234</v>
      </c>
      <c r="D49" s="26"/>
      <c r="E49" s="48">
        <v>1</v>
      </c>
      <c r="F49" s="26"/>
      <c r="G49" s="48" t="s">
        <v>36</v>
      </c>
      <c r="H49" s="26"/>
      <c r="I49" s="256" t="s">
        <v>44</v>
      </c>
      <c r="J49" s="256"/>
      <c r="K49" s="256"/>
      <c r="L49" s="256"/>
      <c r="M49" s="256"/>
      <c r="N49" s="35"/>
      <c r="O49" s="38">
        <v>200</v>
      </c>
      <c r="P49" s="35"/>
      <c r="Q49" s="176">
        <v>100</v>
      </c>
      <c r="R49" s="176"/>
      <c r="S49" s="176"/>
      <c r="T49" s="35"/>
      <c r="U49" s="176">
        <v>200</v>
      </c>
      <c r="V49" s="176"/>
      <c r="W49" s="176"/>
      <c r="X49" s="40"/>
      <c r="Y49" s="256" t="s">
        <v>35</v>
      </c>
      <c r="Z49" s="256"/>
      <c r="AA49" s="256"/>
      <c r="AB49" s="10"/>
      <c r="AC49" s="33">
        <v>1234</v>
      </c>
      <c r="AD49" s="26"/>
      <c r="AE49" s="48">
        <v>1</v>
      </c>
      <c r="AF49" s="26"/>
      <c r="AG49" s="48" t="s">
        <v>36</v>
      </c>
      <c r="AH49" s="26"/>
      <c r="AI49" s="256" t="s">
        <v>44</v>
      </c>
      <c r="AJ49" s="256"/>
      <c r="AK49" s="256"/>
      <c r="AL49" s="256"/>
      <c r="AM49" s="256"/>
      <c r="AN49" s="35"/>
      <c r="AO49" s="38">
        <v>200</v>
      </c>
      <c r="AP49" s="35"/>
      <c r="AQ49" s="176">
        <v>100</v>
      </c>
      <c r="AR49" s="176"/>
      <c r="AS49" s="176"/>
      <c r="AT49" s="35"/>
      <c r="AU49" s="176">
        <v>200</v>
      </c>
      <c r="AV49" s="176"/>
      <c r="AW49" s="176"/>
      <c r="AX49" s="40"/>
      <c r="AY49" s="256"/>
      <c r="AZ49" s="256"/>
      <c r="BA49" s="256"/>
      <c r="BB49" s="10"/>
    </row>
    <row r="50" spans="3:54" s="16" customFormat="1" ht="3.95" customHeight="1" x14ac:dyDescent="0.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3"/>
      <c r="AC50" s="14"/>
      <c r="AD50" s="14"/>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3"/>
    </row>
    <row r="51" spans="3:54" s="16" customFormat="1" ht="3.95" customHeight="1" x14ac:dyDescent="0.2">
      <c r="C51" s="17"/>
      <c r="D51" s="17"/>
      <c r="E51" s="18"/>
      <c r="F51" s="18"/>
      <c r="G51" s="18"/>
      <c r="H51" s="18"/>
      <c r="I51" s="18"/>
      <c r="J51" s="18"/>
      <c r="K51" s="18"/>
      <c r="L51" s="18"/>
      <c r="M51" s="18"/>
      <c r="N51" s="18"/>
      <c r="O51" s="18"/>
      <c r="P51" s="18"/>
      <c r="Q51" s="18"/>
      <c r="R51" s="18"/>
      <c r="S51" s="18"/>
      <c r="T51" s="18"/>
      <c r="U51" s="18"/>
      <c r="V51" s="18"/>
      <c r="W51" s="18"/>
      <c r="X51" s="18"/>
      <c r="Y51" s="18"/>
      <c r="Z51" s="18"/>
      <c r="AA51" s="18"/>
      <c r="AB51" s="13"/>
      <c r="AC51" s="17"/>
      <c r="AD51" s="17"/>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3"/>
    </row>
    <row r="52" spans="3:54" x14ac:dyDescent="0.2">
      <c r="C52" s="7" t="s">
        <v>98</v>
      </c>
      <c r="D52" s="7"/>
      <c r="E52" s="11"/>
      <c r="F52" s="11"/>
      <c r="G52" s="11"/>
      <c r="H52" s="11"/>
      <c r="I52" s="30" t="s">
        <v>106</v>
      </c>
      <c r="J52" s="19"/>
      <c r="K52" s="19"/>
      <c r="L52" s="19"/>
      <c r="M52" s="19"/>
      <c r="N52" s="19"/>
      <c r="O52" s="11"/>
      <c r="P52" s="11"/>
      <c r="Q52" s="11"/>
      <c r="R52" s="11"/>
      <c r="S52" s="11"/>
      <c r="T52" s="11"/>
      <c r="U52" s="12"/>
      <c r="V52" s="12"/>
      <c r="W52" s="1"/>
      <c r="X52" s="1"/>
      <c r="Y52" s="12"/>
      <c r="Z52" s="12"/>
      <c r="AA52" s="8"/>
      <c r="AB52" s="32"/>
      <c r="AC52" s="7" t="s">
        <v>69</v>
      </c>
      <c r="AD52" s="7"/>
      <c r="AE52" s="11"/>
      <c r="AF52" s="11"/>
      <c r="AG52" s="11"/>
      <c r="AH52" s="11"/>
      <c r="AI52" s="30" t="s">
        <v>70</v>
      </c>
      <c r="AJ52" s="19"/>
      <c r="AK52" s="19"/>
      <c r="AL52" s="19"/>
      <c r="AM52" s="19"/>
      <c r="AN52" s="19"/>
      <c r="AO52" s="11"/>
      <c r="AP52" s="11"/>
      <c r="AQ52" s="11"/>
      <c r="AR52" s="11"/>
      <c r="AS52" s="11"/>
      <c r="AT52" s="11"/>
      <c r="AU52" s="12"/>
      <c r="AV52" s="12"/>
      <c r="AW52" s="1"/>
      <c r="AX52" s="1"/>
      <c r="AY52" s="12"/>
      <c r="AZ52" s="12"/>
      <c r="BA52" s="8"/>
      <c r="BB52" s="32"/>
    </row>
    <row r="53" spans="3:54" ht="12.75" customHeight="1" x14ac:dyDescent="0.2">
      <c r="C53" s="178" t="s">
        <v>99</v>
      </c>
      <c r="D53" s="178"/>
      <c r="E53" s="178"/>
      <c r="F53" s="178"/>
      <c r="G53" s="178"/>
      <c r="H53" s="24"/>
      <c r="I53" s="179" t="s">
        <v>100</v>
      </c>
      <c r="J53" s="179"/>
      <c r="K53" s="179"/>
      <c r="L53" s="49"/>
      <c r="M53" s="32"/>
      <c r="N53" s="8"/>
      <c r="O53" s="8"/>
      <c r="P53" s="8"/>
      <c r="Q53" s="8"/>
      <c r="R53" s="8"/>
      <c r="S53" s="8"/>
      <c r="T53" s="8"/>
      <c r="U53" s="8"/>
      <c r="V53" s="8"/>
      <c r="W53" s="8"/>
      <c r="X53" s="8"/>
      <c r="Y53" s="8"/>
      <c r="Z53" s="8"/>
      <c r="AA53" s="8"/>
      <c r="AB53" s="8"/>
      <c r="AC53" s="178" t="s">
        <v>47</v>
      </c>
      <c r="AD53" s="178"/>
      <c r="AE53" s="178"/>
      <c r="AF53" s="178"/>
      <c r="AG53" s="178"/>
      <c r="AH53" s="24"/>
      <c r="AI53" s="179" t="s">
        <v>48</v>
      </c>
      <c r="AJ53" s="179"/>
      <c r="AK53" s="179"/>
      <c r="AL53" s="49"/>
      <c r="AM53" s="32"/>
      <c r="AN53" s="8"/>
      <c r="AO53" s="8"/>
      <c r="AP53" s="8"/>
      <c r="AQ53" s="8"/>
      <c r="AR53" s="8"/>
      <c r="AS53" s="8"/>
      <c r="AT53" s="8"/>
      <c r="AU53" s="8"/>
      <c r="AV53" s="8"/>
      <c r="AW53" s="8"/>
      <c r="AX53" s="8"/>
      <c r="AY53" s="8"/>
      <c r="AZ53" s="8"/>
      <c r="BA53" s="8"/>
      <c r="BB53" s="8"/>
    </row>
    <row r="54" spans="3:54" x14ac:dyDescent="0.2">
      <c r="C54" s="180">
        <v>15000</v>
      </c>
      <c r="D54" s="180"/>
      <c r="E54" s="180"/>
      <c r="F54" s="180"/>
      <c r="G54" s="180"/>
      <c r="H54" s="26"/>
      <c r="I54" s="256" t="s">
        <v>49</v>
      </c>
      <c r="J54" s="256"/>
      <c r="K54" s="256"/>
      <c r="L54" s="51"/>
      <c r="M54" s="32"/>
      <c r="N54" s="8"/>
      <c r="O54" s="8"/>
      <c r="P54" s="8"/>
      <c r="Q54" s="8"/>
      <c r="R54" s="8"/>
      <c r="S54" s="8"/>
      <c r="T54" s="8"/>
      <c r="U54" s="8"/>
      <c r="V54" s="8"/>
      <c r="W54" s="8"/>
      <c r="X54" s="8"/>
      <c r="Y54" s="8"/>
      <c r="Z54" s="8"/>
      <c r="AA54" s="8"/>
      <c r="AB54" s="8"/>
      <c r="AC54" s="180">
        <v>15000</v>
      </c>
      <c r="AD54" s="180"/>
      <c r="AE54" s="180"/>
      <c r="AF54" s="180"/>
      <c r="AG54" s="180"/>
      <c r="AH54" s="26"/>
      <c r="AI54" s="256" t="s">
        <v>49</v>
      </c>
      <c r="AJ54" s="256"/>
      <c r="AK54" s="256"/>
      <c r="AL54" s="51"/>
      <c r="AM54" s="32"/>
      <c r="AN54" s="8"/>
      <c r="AO54" s="8"/>
      <c r="AP54" s="8"/>
      <c r="AQ54" s="8"/>
      <c r="AR54" s="8"/>
      <c r="AS54" s="8"/>
      <c r="AT54" s="8"/>
      <c r="AU54" s="8"/>
      <c r="AV54" s="8"/>
      <c r="AW54" s="8"/>
      <c r="AX54" s="8"/>
      <c r="AY54" s="8"/>
      <c r="AZ54" s="8"/>
      <c r="BA54" s="8"/>
      <c r="BB54" s="8"/>
    </row>
    <row r="55" spans="3:54" s="16" customFormat="1" ht="3.95" customHeight="1" x14ac:dyDescent="0.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3"/>
      <c r="AC55" s="14"/>
      <c r="AD55" s="14"/>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3"/>
    </row>
    <row r="56" spans="3:54" s="16" customFormat="1" ht="3.95" customHeight="1" x14ac:dyDescent="0.2">
      <c r="C56" s="17"/>
      <c r="D56" s="17"/>
      <c r="E56" s="18"/>
      <c r="F56" s="18"/>
      <c r="G56" s="18"/>
      <c r="H56" s="18"/>
      <c r="I56" s="18"/>
      <c r="J56" s="18"/>
      <c r="K56" s="18"/>
      <c r="L56" s="18"/>
      <c r="M56" s="18"/>
      <c r="N56" s="18"/>
      <c r="O56" s="18"/>
      <c r="P56" s="18"/>
      <c r="Q56" s="18"/>
      <c r="R56" s="18"/>
      <c r="S56" s="18"/>
      <c r="T56" s="18"/>
      <c r="U56" s="18"/>
      <c r="V56" s="18"/>
      <c r="W56" s="18"/>
      <c r="X56" s="18"/>
      <c r="Y56" s="18"/>
      <c r="Z56" s="18"/>
      <c r="AA56" s="18"/>
      <c r="AB56" s="13"/>
      <c r="AC56" s="17"/>
      <c r="AD56" s="17"/>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3"/>
    </row>
    <row r="57" spans="3:54" x14ac:dyDescent="0.2">
      <c r="C57" s="7" t="s">
        <v>101</v>
      </c>
      <c r="D57" s="7"/>
      <c r="E57" s="11"/>
      <c r="F57" s="11"/>
      <c r="G57" s="11"/>
      <c r="H57" s="11"/>
      <c r="I57" s="30" t="s">
        <v>107</v>
      </c>
      <c r="J57" s="19"/>
      <c r="K57" s="19"/>
      <c r="L57" s="19"/>
      <c r="M57" s="19"/>
      <c r="N57" s="19"/>
      <c r="O57" s="11"/>
      <c r="P57" s="11"/>
      <c r="Q57" s="11"/>
      <c r="R57" s="11"/>
      <c r="S57" s="11"/>
      <c r="T57" s="11"/>
      <c r="U57" s="12"/>
      <c r="V57" s="12"/>
      <c r="W57" s="1"/>
      <c r="X57" s="1"/>
      <c r="Y57" s="12"/>
      <c r="Z57" s="12"/>
      <c r="AA57" s="1"/>
      <c r="AB57" s="10"/>
      <c r="AC57" s="7" t="s">
        <v>45</v>
      </c>
      <c r="AD57" s="7"/>
      <c r="AE57" s="11"/>
      <c r="AF57" s="11"/>
      <c r="AG57" s="11"/>
      <c r="AH57" s="11"/>
      <c r="AI57" s="30" t="s">
        <v>46</v>
      </c>
      <c r="AJ57" s="19"/>
      <c r="AK57" s="19"/>
      <c r="AL57" s="19"/>
      <c r="AM57" s="19"/>
      <c r="AN57" s="19"/>
      <c r="AO57" s="11"/>
      <c r="AP57" s="11"/>
      <c r="AQ57" s="11"/>
      <c r="AR57" s="11"/>
      <c r="AS57" s="11"/>
      <c r="AT57" s="11"/>
      <c r="AU57" s="12"/>
      <c r="AV57" s="12"/>
      <c r="AW57" s="1"/>
      <c r="AX57" s="1"/>
      <c r="AY57" s="12"/>
      <c r="AZ57" s="12"/>
      <c r="BA57" s="1"/>
      <c r="BB57" s="10"/>
    </row>
    <row r="58" spans="3:54" ht="12.75" customHeight="1" x14ac:dyDescent="0.2">
      <c r="C58" s="178" t="s">
        <v>102</v>
      </c>
      <c r="D58" s="178"/>
      <c r="E58" s="178"/>
      <c r="F58" s="178"/>
      <c r="G58" s="178"/>
      <c r="H58" s="24"/>
      <c r="I58" s="179" t="s">
        <v>100</v>
      </c>
      <c r="J58" s="179"/>
      <c r="K58" s="179"/>
      <c r="L58" s="49"/>
      <c r="M58" s="178" t="s">
        <v>89</v>
      </c>
      <c r="N58" s="178"/>
      <c r="O58" s="178"/>
      <c r="P58" s="49"/>
      <c r="Q58" s="184" t="s">
        <v>180</v>
      </c>
      <c r="R58" s="184"/>
      <c r="S58" s="184"/>
      <c r="T58" s="184"/>
      <c r="U58" s="184"/>
      <c r="V58" s="184"/>
      <c r="W58" s="184"/>
      <c r="X58" s="184"/>
      <c r="Y58" s="184"/>
      <c r="Z58" s="184"/>
      <c r="AA58" s="184"/>
      <c r="AB58" s="47"/>
      <c r="AC58" s="178" t="s">
        <v>47</v>
      </c>
      <c r="AD58" s="178"/>
      <c r="AE58" s="178"/>
      <c r="AF58" s="178"/>
      <c r="AG58" s="178"/>
      <c r="AH58" s="24"/>
      <c r="AI58" s="179" t="s">
        <v>48</v>
      </c>
      <c r="AJ58" s="179"/>
      <c r="AK58" s="179"/>
      <c r="AL58" s="49"/>
      <c r="AM58" s="178" t="s">
        <v>30</v>
      </c>
      <c r="AN58" s="178"/>
      <c r="AO58" s="178"/>
      <c r="AP58" s="49"/>
      <c r="AQ58" s="178" t="s">
        <v>184</v>
      </c>
      <c r="AR58" s="178"/>
      <c r="AS58" s="178"/>
      <c r="AT58" s="178"/>
      <c r="AU58" s="178"/>
      <c r="AV58" s="178"/>
      <c r="AW58" s="178"/>
      <c r="AX58" s="178"/>
      <c r="AY58" s="178"/>
      <c r="AZ58" s="178"/>
      <c r="BA58" s="178"/>
      <c r="BB58" s="10"/>
    </row>
    <row r="59" spans="3:54" ht="12.75" customHeight="1" x14ac:dyDescent="0.2">
      <c r="C59" s="180">
        <v>15000</v>
      </c>
      <c r="D59" s="180"/>
      <c r="E59" s="180"/>
      <c r="F59" s="180"/>
      <c r="G59" s="180"/>
      <c r="H59" s="26"/>
      <c r="I59" s="256" t="s">
        <v>49</v>
      </c>
      <c r="J59" s="256"/>
      <c r="K59" s="256"/>
      <c r="L59" s="51"/>
      <c r="M59" s="256" t="s">
        <v>44</v>
      </c>
      <c r="N59" s="256"/>
      <c r="O59" s="256"/>
      <c r="P59" s="35"/>
      <c r="Q59" s="256" t="s">
        <v>50</v>
      </c>
      <c r="R59" s="256"/>
      <c r="S59" s="256"/>
      <c r="T59" s="256"/>
      <c r="U59" s="256"/>
      <c r="V59" s="256"/>
      <c r="W59" s="256"/>
      <c r="X59" s="169"/>
      <c r="Y59" s="160"/>
      <c r="Z59" s="170"/>
      <c r="AA59" s="160"/>
      <c r="AB59" s="10"/>
      <c r="AC59" s="180">
        <v>15000</v>
      </c>
      <c r="AD59" s="180"/>
      <c r="AE59" s="180"/>
      <c r="AF59" s="180"/>
      <c r="AG59" s="180"/>
      <c r="AH59" s="26"/>
      <c r="AI59" s="256" t="s">
        <v>49</v>
      </c>
      <c r="AJ59" s="256"/>
      <c r="AK59" s="256"/>
      <c r="AL59" s="51"/>
      <c r="AM59" s="256" t="s">
        <v>44</v>
      </c>
      <c r="AN59" s="256"/>
      <c r="AO59" s="256"/>
      <c r="AP59" s="35"/>
      <c r="AQ59" s="260" t="s">
        <v>50</v>
      </c>
      <c r="AR59" s="261"/>
      <c r="AS59" s="261"/>
      <c r="AT59" s="261"/>
      <c r="AU59" s="261"/>
      <c r="AV59" s="261"/>
      <c r="AW59" s="262"/>
      <c r="AX59" s="169"/>
      <c r="AY59" s="160"/>
      <c r="AZ59" s="170"/>
      <c r="BA59" s="160"/>
      <c r="BB59" s="10"/>
    </row>
    <row r="60" spans="3:54" s="16" customFormat="1" ht="3.95" customHeight="1" x14ac:dyDescent="0.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3"/>
      <c r="AC60" s="14"/>
      <c r="AD60" s="14"/>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3"/>
    </row>
    <row r="61" spans="3:54" s="16" customFormat="1" ht="3.95" customHeight="1" x14ac:dyDescent="0.2">
      <c r="C61" s="17"/>
      <c r="D61" s="17"/>
      <c r="E61" s="18"/>
      <c r="F61" s="18"/>
      <c r="G61" s="18"/>
      <c r="H61" s="18"/>
      <c r="I61" s="18"/>
      <c r="J61" s="18"/>
      <c r="K61" s="18"/>
      <c r="L61" s="18"/>
      <c r="M61" s="18"/>
      <c r="N61" s="18"/>
      <c r="O61" s="18"/>
      <c r="P61" s="18"/>
      <c r="Q61" s="18"/>
      <c r="R61" s="18"/>
      <c r="S61" s="18"/>
      <c r="T61" s="18"/>
      <c r="U61" s="18"/>
      <c r="V61" s="18"/>
      <c r="W61" s="18"/>
      <c r="X61" s="18"/>
      <c r="Y61" s="18"/>
      <c r="Z61" s="18"/>
      <c r="AA61" s="18"/>
      <c r="AB61" s="13"/>
      <c r="AC61" s="17"/>
      <c r="AD61" s="17"/>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3"/>
    </row>
    <row r="62" spans="3:54" x14ac:dyDescent="0.2">
      <c r="C62" s="7" t="s">
        <v>97</v>
      </c>
      <c r="D62" s="7"/>
      <c r="E62" s="11"/>
      <c r="F62" s="11"/>
      <c r="G62" s="11"/>
      <c r="H62" s="11"/>
      <c r="I62" s="19"/>
      <c r="J62" s="19"/>
      <c r="K62" s="19"/>
      <c r="L62" s="19"/>
      <c r="M62" s="19"/>
      <c r="N62" s="19"/>
      <c r="O62" s="11"/>
      <c r="P62" s="11"/>
      <c r="Q62" s="11"/>
      <c r="R62" s="11"/>
      <c r="S62" s="11"/>
      <c r="T62" s="11"/>
      <c r="U62" s="12"/>
      <c r="V62" s="12"/>
      <c r="W62" s="1"/>
      <c r="X62" s="1"/>
      <c r="Y62" s="12"/>
      <c r="Z62" s="12"/>
      <c r="AA62" s="1"/>
      <c r="AB62" s="30"/>
      <c r="AC62" s="7" t="s">
        <v>43</v>
      </c>
      <c r="AD62" s="7"/>
      <c r="AE62" s="11"/>
      <c r="AF62" s="11"/>
      <c r="AG62" s="11"/>
      <c r="AH62" s="11"/>
      <c r="AI62" s="19"/>
      <c r="AJ62" s="19"/>
      <c r="AK62" s="19"/>
      <c r="AL62" s="19"/>
      <c r="AM62" s="19"/>
      <c r="AN62" s="19"/>
      <c r="AO62" s="11"/>
      <c r="AP62" s="11"/>
      <c r="AQ62" s="11"/>
      <c r="AR62" s="11"/>
      <c r="AS62" s="11"/>
      <c r="AT62" s="11"/>
      <c r="AU62" s="12"/>
      <c r="AV62" s="12"/>
      <c r="AW62" s="1"/>
      <c r="AX62" s="1"/>
      <c r="AY62" s="12"/>
      <c r="AZ62" s="12"/>
      <c r="BA62" s="1"/>
      <c r="BB62" s="30"/>
    </row>
    <row r="63" spans="3:54" ht="42" customHeight="1" x14ac:dyDescent="0.2">
      <c r="C63" s="259" t="s">
        <v>51</v>
      </c>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30"/>
      <c r="AC63" s="259" t="s">
        <v>51</v>
      </c>
      <c r="AD63" s="259"/>
      <c r="AE63" s="259"/>
      <c r="AF63" s="259"/>
      <c r="AG63" s="259"/>
      <c r="AH63" s="259"/>
      <c r="AI63" s="259"/>
      <c r="AJ63" s="259"/>
      <c r="AK63" s="259"/>
      <c r="AL63" s="259"/>
      <c r="AM63" s="259"/>
      <c r="AN63" s="259"/>
      <c r="AO63" s="259"/>
      <c r="AP63" s="259"/>
      <c r="AQ63" s="259"/>
      <c r="AR63" s="259"/>
      <c r="AS63" s="259"/>
      <c r="AT63" s="259"/>
      <c r="AU63" s="259"/>
      <c r="AV63" s="259"/>
      <c r="AW63" s="259"/>
      <c r="AX63" s="259"/>
      <c r="AY63" s="259"/>
      <c r="AZ63" s="259"/>
      <c r="BA63" s="259"/>
      <c r="BB63" s="30"/>
    </row>
    <row r="64" spans="3:54" s="30" customFormat="1" ht="3.95" customHeight="1" x14ac:dyDescent="0.2"/>
    <row r="65" spans="3:54" s="30" customFormat="1" ht="11.25" x14ac:dyDescent="0.2">
      <c r="C65" s="52" t="s">
        <v>108</v>
      </c>
      <c r="D65" s="52"/>
      <c r="E65" s="52"/>
      <c r="F65" s="52"/>
      <c r="G65" s="52"/>
      <c r="H65" s="52"/>
      <c r="I65" s="52"/>
      <c r="J65" s="52"/>
      <c r="K65" s="52"/>
      <c r="L65" s="52"/>
      <c r="M65" s="52"/>
      <c r="N65" s="52"/>
      <c r="O65" s="52"/>
      <c r="P65" s="52"/>
      <c r="Q65" s="52"/>
      <c r="R65" s="52"/>
      <c r="S65" s="52"/>
      <c r="T65" s="52"/>
      <c r="U65" s="52"/>
      <c r="V65" s="52"/>
      <c r="W65" s="52"/>
      <c r="X65" s="52"/>
      <c r="Y65" s="52"/>
      <c r="Z65" s="52"/>
      <c r="AA65" s="60"/>
      <c r="AB65" s="52"/>
      <c r="AC65" s="52" t="s">
        <v>52</v>
      </c>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row>
    <row r="66" spans="3:54" s="30" customFormat="1" ht="11.25" x14ac:dyDescent="0.2">
      <c r="C66" s="52" t="s">
        <v>120</v>
      </c>
      <c r="D66" s="52"/>
      <c r="E66" s="52"/>
      <c r="F66" s="52"/>
      <c r="G66" s="52"/>
      <c r="H66" s="52"/>
      <c r="I66" s="52"/>
      <c r="J66" s="52"/>
      <c r="K66" s="52"/>
      <c r="L66" s="52"/>
      <c r="M66" s="52"/>
      <c r="N66" s="52"/>
      <c r="O66" s="52"/>
      <c r="P66" s="52"/>
      <c r="Q66" s="52"/>
      <c r="R66" s="52"/>
      <c r="S66" s="52"/>
      <c r="T66" s="52"/>
      <c r="U66" s="52"/>
      <c r="V66" s="52"/>
      <c r="W66" s="52"/>
      <c r="X66" s="52"/>
      <c r="Y66" s="52"/>
      <c r="Z66" s="52"/>
      <c r="AA66" s="61"/>
      <c r="AB66" s="52"/>
      <c r="AC66" s="52" t="s">
        <v>53</v>
      </c>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row>
    <row r="67" spans="3:54" s="30" customFormat="1" ht="11.25" x14ac:dyDescent="0.2">
      <c r="C67" s="52" t="s">
        <v>111</v>
      </c>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t="s">
        <v>54</v>
      </c>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row>
    <row r="68" spans="3:54" s="30" customFormat="1" ht="11.25" x14ac:dyDescent="0.2">
      <c r="C68" s="52" t="s">
        <v>112</v>
      </c>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t="s">
        <v>55</v>
      </c>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row>
    <row r="69" spans="3:54" s="30" customFormat="1" ht="11.25" x14ac:dyDescent="0.2">
      <c r="C69" s="52" t="s">
        <v>121</v>
      </c>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t="s">
        <v>56</v>
      </c>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row>
    <row r="70" spans="3:54" s="30" customFormat="1" ht="11.25" x14ac:dyDescent="0.2">
      <c r="C70" s="52" t="s">
        <v>118</v>
      </c>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t="s">
        <v>110</v>
      </c>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row>
    <row r="71" spans="3:54" s="30" customFormat="1" ht="11.25" x14ac:dyDescent="0.2">
      <c r="C71" s="52" t="s">
        <v>109</v>
      </c>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t="s">
        <v>57</v>
      </c>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row>
    <row r="72" spans="3:54" s="30" customFormat="1" ht="12" x14ac:dyDescent="0.2">
      <c r="C72" s="52" t="s">
        <v>113</v>
      </c>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t="s">
        <v>58</v>
      </c>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row>
    <row r="73" spans="3:54" s="30" customFormat="1" ht="11.25" x14ac:dyDescent="0.2">
      <c r="C73" s="52" t="s">
        <v>119</v>
      </c>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t="s">
        <v>60</v>
      </c>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row>
    <row r="74" spans="3:54" s="30" customFormat="1" ht="11.25" x14ac:dyDescent="0.2">
      <c r="C74" s="52" t="s">
        <v>115</v>
      </c>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t="s">
        <v>59</v>
      </c>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row>
    <row r="75" spans="3:54" s="30" customFormat="1" ht="11.25" x14ac:dyDescent="0.2">
      <c r="C75" s="52" t="s">
        <v>114</v>
      </c>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t="s">
        <v>61</v>
      </c>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3"/>
    </row>
    <row r="76" spans="3:54" s="30" customFormat="1" ht="11.25" x14ac:dyDescent="0.2">
      <c r="C76" s="52" t="s">
        <v>117</v>
      </c>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t="s">
        <v>62</v>
      </c>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3"/>
    </row>
    <row r="77" spans="3:54" s="30" customFormat="1" ht="11.25" x14ac:dyDescent="0.2">
      <c r="C77" s="52" t="s">
        <v>182</v>
      </c>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t="s">
        <v>181</v>
      </c>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3"/>
    </row>
    <row r="78" spans="3:54" s="30" customFormat="1" ht="18" customHeight="1" x14ac:dyDescent="0.2">
      <c r="C78" s="177" t="s">
        <v>116</v>
      </c>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t="s">
        <v>63</v>
      </c>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row>
    <row r="79" spans="3:54" ht="12.75" customHeight="1" x14ac:dyDescent="0.2">
      <c r="C79" s="54" t="s">
        <v>64</v>
      </c>
      <c r="D79" s="54"/>
      <c r="E79" s="54"/>
      <c r="F79" s="54"/>
      <c r="G79" s="54"/>
      <c r="H79" s="54"/>
      <c r="I79" s="54"/>
      <c r="J79" s="54"/>
      <c r="K79" s="54" t="s">
        <v>65</v>
      </c>
      <c r="L79" s="54"/>
      <c r="M79" s="54"/>
      <c r="N79" s="54"/>
      <c r="O79" s="54" t="s">
        <v>66</v>
      </c>
      <c r="P79" s="54"/>
      <c r="Q79" s="54"/>
      <c r="R79" s="54"/>
      <c r="S79" s="54" t="s">
        <v>67</v>
      </c>
      <c r="T79" s="54"/>
      <c r="U79" s="54"/>
      <c r="V79" s="54"/>
      <c r="W79" s="54" t="s">
        <v>68</v>
      </c>
      <c r="X79" s="54"/>
      <c r="Y79" s="54"/>
      <c r="Z79" s="54"/>
      <c r="AA79" s="54"/>
      <c r="AB79" s="54"/>
      <c r="AC79" s="54" t="s">
        <v>64</v>
      </c>
      <c r="AD79" s="54"/>
      <c r="AE79" s="54"/>
      <c r="AF79" s="54"/>
      <c r="AG79" s="54"/>
      <c r="AH79" s="54"/>
      <c r="AI79" s="54"/>
      <c r="AJ79" s="54"/>
      <c r="AK79" s="54" t="s">
        <v>65</v>
      </c>
      <c r="AL79" s="54"/>
      <c r="AM79" s="54"/>
      <c r="AN79" s="54"/>
      <c r="AO79" s="54" t="s">
        <v>66</v>
      </c>
      <c r="AP79" s="54"/>
      <c r="AQ79" s="54"/>
      <c r="AR79" s="54"/>
      <c r="AS79" s="54" t="s">
        <v>67</v>
      </c>
      <c r="AT79" s="54"/>
      <c r="AU79" s="54"/>
      <c r="AV79" s="54"/>
      <c r="AW79" s="54" t="s">
        <v>68</v>
      </c>
      <c r="AX79" s="54"/>
      <c r="AY79" s="54"/>
      <c r="AZ79" s="54"/>
      <c r="BA79" s="54"/>
      <c r="BB79" s="54"/>
    </row>
    <row r="80" spans="3:54" x14ac:dyDescent="0.2">
      <c r="C80" s="55"/>
      <c r="D80" s="55"/>
      <c r="AB80" s="63"/>
      <c r="AC80" s="55"/>
      <c r="AD80" s="55"/>
    </row>
    <row r="81" spans="3:37" x14ac:dyDescent="0.2">
      <c r="C81" s="55"/>
      <c r="D81" s="55"/>
      <c r="AA81" s="62"/>
      <c r="AB81" s="63"/>
      <c r="AC81" s="55"/>
      <c r="AD81" s="55"/>
    </row>
    <row r="82" spans="3:37" x14ac:dyDescent="0.2">
      <c r="C82" s="55"/>
      <c r="D82" s="55"/>
      <c r="AB82" s="62"/>
      <c r="AC82" s="55"/>
      <c r="AD82" s="55"/>
    </row>
    <row r="83" spans="3:37" x14ac:dyDescent="0.2">
      <c r="C83" s="55"/>
      <c r="D83" s="55"/>
      <c r="AA83" s="62"/>
      <c r="AB83" s="62"/>
      <c r="AC83" s="55"/>
      <c r="AD83" s="55"/>
    </row>
    <row r="84" spans="3:37" x14ac:dyDescent="0.2">
      <c r="C84" s="55"/>
      <c r="D84" s="55"/>
      <c r="AA84" s="62"/>
      <c r="AB84" s="62"/>
      <c r="AC84" s="55"/>
      <c r="AD84" s="55"/>
    </row>
    <row r="85" spans="3:37" x14ac:dyDescent="0.2">
      <c r="C85" s="55"/>
      <c r="D85" s="55"/>
      <c r="AA85" s="62"/>
      <c r="AB85" s="62"/>
      <c r="AC85" s="55"/>
      <c r="AD85" s="55"/>
    </row>
    <row r="86" spans="3:37" x14ac:dyDescent="0.2">
      <c r="C86" s="55"/>
      <c r="D86" s="55"/>
      <c r="AA86" s="62"/>
      <c r="AB86" s="62"/>
      <c r="AC86" s="55"/>
      <c r="AD86" s="55"/>
    </row>
    <row r="87" spans="3:37" x14ac:dyDescent="0.2">
      <c r="C87" s="55"/>
      <c r="D87" s="55"/>
      <c r="AA87" s="62"/>
      <c r="AB87" s="62"/>
      <c r="AC87" s="55"/>
      <c r="AD87" s="55"/>
    </row>
    <row r="88" spans="3:37" x14ac:dyDescent="0.2">
      <c r="C88" s="57"/>
      <c r="D88" s="57"/>
      <c r="AA88" s="62"/>
      <c r="AB88" s="62"/>
      <c r="AC88" s="57"/>
      <c r="AD88" s="57"/>
    </row>
    <row r="89" spans="3:37" x14ac:dyDescent="0.2">
      <c r="C89" s="57"/>
      <c r="D89" s="57"/>
      <c r="AA89" s="62"/>
      <c r="AB89" s="62"/>
      <c r="AC89" s="57"/>
      <c r="AD89" s="57"/>
    </row>
    <row r="90" spans="3:37" x14ac:dyDescent="0.2">
      <c r="C90" s="58"/>
      <c r="D90" s="58"/>
      <c r="AA90" s="258"/>
      <c r="AB90" s="258"/>
      <c r="AC90" s="258"/>
      <c r="AD90" s="258"/>
      <c r="AE90" s="258"/>
      <c r="AF90" s="258"/>
      <c r="AG90" s="258"/>
      <c r="AH90" s="258"/>
      <c r="AI90" s="258"/>
      <c r="AJ90" s="258"/>
      <c r="AK90" s="258"/>
    </row>
  </sheetData>
  <sheetProtection selectLockedCells="1"/>
  <mergeCells count="162">
    <mergeCell ref="Q33:S33"/>
    <mergeCell ref="U33:W33"/>
    <mergeCell ref="AC34:AG34"/>
    <mergeCell ref="AM34:AO34"/>
    <mergeCell ref="AQ34:AS34"/>
    <mergeCell ref="AU34:AW34"/>
    <mergeCell ref="AY34:BA34"/>
    <mergeCell ref="AQ33:AS33"/>
    <mergeCell ref="AU33:AW33"/>
    <mergeCell ref="AY33:BA33"/>
    <mergeCell ref="AM17:AO17"/>
    <mergeCell ref="AY40:BA40"/>
    <mergeCell ref="AI41:AM41"/>
    <mergeCell ref="AY41:BA41"/>
    <mergeCell ref="AC38:AH38"/>
    <mergeCell ref="AI38:AM38"/>
    <mergeCell ref="AN38:AP38"/>
    <mergeCell ref="AQ38:AU38"/>
    <mergeCell ref="AV38:BA38"/>
    <mergeCell ref="AC30:AG30"/>
    <mergeCell ref="AM30:AO30"/>
    <mergeCell ref="AQ30:AS30"/>
    <mergeCell ref="AU30:AW30"/>
    <mergeCell ref="AY30:BA30"/>
    <mergeCell ref="AC39:AC41"/>
    <mergeCell ref="AI39:AM39"/>
    <mergeCell ref="AY39:BA39"/>
    <mergeCell ref="AI40:AM40"/>
    <mergeCell ref="V20:X20"/>
    <mergeCell ref="C20:G20"/>
    <mergeCell ref="I20:M20"/>
    <mergeCell ref="O20:Q20"/>
    <mergeCell ref="S20:U20"/>
    <mergeCell ref="I24:K24"/>
    <mergeCell ref="I25:K25"/>
    <mergeCell ref="AY17:BA17"/>
    <mergeCell ref="AQ29:AS29"/>
    <mergeCell ref="AU29:AW29"/>
    <mergeCell ref="AY29:BA29"/>
    <mergeCell ref="AC24:AE24"/>
    <mergeCell ref="AS24:AU24"/>
    <mergeCell ref="AC25:AG25"/>
    <mergeCell ref="AU17:AW17"/>
    <mergeCell ref="AO25:AQ25"/>
    <mergeCell ref="AS25:AU25"/>
    <mergeCell ref="AO24:AQ24"/>
    <mergeCell ref="AC20:AG20"/>
    <mergeCell ref="AI20:AM20"/>
    <mergeCell ref="AQ17:AS17"/>
    <mergeCell ref="AI24:AK24"/>
    <mergeCell ref="AI25:AK25"/>
    <mergeCell ref="AC17:AG17"/>
    <mergeCell ref="AC9:BA9"/>
    <mergeCell ref="S24:U24"/>
    <mergeCell ref="C25:G25"/>
    <mergeCell ref="O25:Q25"/>
    <mergeCell ref="S25:U25"/>
    <mergeCell ref="S22:U23"/>
    <mergeCell ref="AS22:AU23"/>
    <mergeCell ref="AY19:BB25"/>
    <mergeCell ref="AV20:AX20"/>
    <mergeCell ref="AO20:AQ20"/>
    <mergeCell ref="AS20:AU20"/>
    <mergeCell ref="AC21:AG21"/>
    <mergeCell ref="AI21:AK21"/>
    <mergeCell ref="AO21:AQ21"/>
    <mergeCell ref="AQ16:AS16"/>
    <mergeCell ref="AU16:AW16"/>
    <mergeCell ref="AY16:BA16"/>
    <mergeCell ref="C9:AA9"/>
    <mergeCell ref="Q16:S16"/>
    <mergeCell ref="U16:W16"/>
    <mergeCell ref="C21:G21"/>
    <mergeCell ref="Y16:AA16"/>
    <mergeCell ref="C24:G24"/>
    <mergeCell ref="O24:Q24"/>
    <mergeCell ref="C16:O16"/>
    <mergeCell ref="I21:K21"/>
    <mergeCell ref="O21:Q21"/>
    <mergeCell ref="Y33:AA33"/>
    <mergeCell ref="C34:G34"/>
    <mergeCell ref="M34:O34"/>
    <mergeCell ref="Q34:S34"/>
    <mergeCell ref="U34:W34"/>
    <mergeCell ref="Y34:AA34"/>
    <mergeCell ref="C30:G30"/>
    <mergeCell ref="C17:G17"/>
    <mergeCell ref="M17:O17"/>
    <mergeCell ref="Q17:S17"/>
    <mergeCell ref="U17:W17"/>
    <mergeCell ref="Y17:AA17"/>
    <mergeCell ref="Y29:AA29"/>
    <mergeCell ref="M30:O30"/>
    <mergeCell ref="Q30:S30"/>
    <mergeCell ref="U30:W30"/>
    <mergeCell ref="Y30:AA30"/>
    <mergeCell ref="Q29:S29"/>
    <mergeCell ref="U29:W29"/>
    <mergeCell ref="C29:O29"/>
    <mergeCell ref="Y19:AB25"/>
    <mergeCell ref="C38:H38"/>
    <mergeCell ref="I38:M38"/>
    <mergeCell ref="N38:P38"/>
    <mergeCell ref="Q38:U38"/>
    <mergeCell ref="V38:AA38"/>
    <mergeCell ref="C33:O33"/>
    <mergeCell ref="AA90:AK90"/>
    <mergeCell ref="C63:AA63"/>
    <mergeCell ref="C78:AB78"/>
    <mergeCell ref="C59:G59"/>
    <mergeCell ref="I59:K59"/>
    <mergeCell ref="M59:O59"/>
    <mergeCell ref="Q59:W59"/>
    <mergeCell ref="AC63:BA63"/>
    <mergeCell ref="AC78:BB78"/>
    <mergeCell ref="C58:G58"/>
    <mergeCell ref="I58:K58"/>
    <mergeCell ref="M58:O58"/>
    <mergeCell ref="AC59:AG59"/>
    <mergeCell ref="AI59:AK59"/>
    <mergeCell ref="AM59:AO59"/>
    <mergeCell ref="AQ59:AW59"/>
    <mergeCell ref="I49:M49"/>
    <mergeCell ref="Q49:S49"/>
    <mergeCell ref="C54:G54"/>
    <mergeCell ref="I54:K54"/>
    <mergeCell ref="Y49:AA49"/>
    <mergeCell ref="C53:G53"/>
    <mergeCell ref="I53:K53"/>
    <mergeCell ref="AY49:BA49"/>
    <mergeCell ref="AC53:AG53"/>
    <mergeCell ref="AI53:AK53"/>
    <mergeCell ref="AC54:AG54"/>
    <mergeCell ref="AI54:AK54"/>
    <mergeCell ref="AC58:AG58"/>
    <mergeCell ref="AI58:AK58"/>
    <mergeCell ref="AM58:AO58"/>
    <mergeCell ref="AI49:AM49"/>
    <mergeCell ref="AQ49:AS49"/>
    <mergeCell ref="AU49:AW49"/>
    <mergeCell ref="I41:M41"/>
    <mergeCell ref="Y41:AA41"/>
    <mergeCell ref="I43:AB45"/>
    <mergeCell ref="U49:W49"/>
    <mergeCell ref="AC48:AH48"/>
    <mergeCell ref="AU48:AW48"/>
    <mergeCell ref="AI43:BB45"/>
    <mergeCell ref="Q58:AA58"/>
    <mergeCell ref="AQ58:BA58"/>
    <mergeCell ref="AC44:AE44"/>
    <mergeCell ref="AC45:AG45"/>
    <mergeCell ref="AY48:BA48"/>
    <mergeCell ref="C45:G45"/>
    <mergeCell ref="C48:H48"/>
    <mergeCell ref="U48:W48"/>
    <mergeCell ref="Y48:AA48"/>
    <mergeCell ref="C39:C41"/>
    <mergeCell ref="I39:M39"/>
    <mergeCell ref="Y39:AA39"/>
    <mergeCell ref="I40:M40"/>
    <mergeCell ref="Y40:AA40"/>
    <mergeCell ref="C44:G44"/>
  </mergeCells>
  <conditionalFormatting sqref="X59 Z59">
    <cfRule type="expression" dxfId="3" priority="4">
      <formula>$AE$62=FALSE</formula>
    </cfRule>
  </conditionalFormatting>
  <conditionalFormatting sqref="Z59">
    <cfRule type="expression" dxfId="2" priority="3">
      <formula>$AE$62=FALSE</formula>
    </cfRule>
  </conditionalFormatting>
  <conditionalFormatting sqref="AX59 AZ59">
    <cfRule type="expression" dxfId="1" priority="2">
      <formula>$AE$62=FALSE</formula>
    </cfRule>
  </conditionalFormatting>
  <conditionalFormatting sqref="AZ59">
    <cfRule type="expression" dxfId="0" priority="1">
      <formula>$AE$62=FALSE</formula>
    </cfRule>
  </conditionalFormatting>
  <printOptions horizontalCentered="1"/>
  <pageMargins left="0.18" right="0.16" top="0.17" bottom="0.47" header="0.15748031496062992" footer="0.17"/>
  <pageSetup paperSize="9" scale="88" orientation="portrait" horizontalDpi="300" verticalDpi="300" r:id="rId1"/>
  <headerFooter alignWithMargins="0"/>
  <colBreaks count="1" manualBreakCount="1">
    <brk id="22"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4C52E4556847B46A764399F6F9B636D" ma:contentTypeVersion="1" ma:contentTypeDescription="Ein neues Dokument erstellen." ma:contentTypeScope="" ma:versionID="a5f7a35f8bb9b5ab874cc21bb7312a45">
  <xsd:schema xmlns:xsd="http://www.w3.org/2001/XMLSchema" xmlns:xs="http://www.w3.org/2001/XMLSchema" xmlns:p="http://schemas.microsoft.com/office/2006/metadata/properties" xmlns:ns1="http://schemas.microsoft.com/sharepoint/v3" targetNamespace="http://schemas.microsoft.com/office/2006/metadata/properties" ma:root="true" ma:fieldsID="bcc17df15c66a81ee376db90732ad1c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2DAE88-5BB7-487E-8B22-EFAEEA7465CC}">
  <ds:schemaRefs>
    <ds:schemaRef ds:uri="http://schemas.microsoft.com/sharepoint/v3/contenttype/forms"/>
  </ds:schemaRefs>
</ds:datastoreItem>
</file>

<file path=customXml/itemProps2.xml><?xml version="1.0" encoding="utf-8"?>
<ds:datastoreItem xmlns:ds="http://schemas.openxmlformats.org/officeDocument/2006/customXml" ds:itemID="{CEA56111-C58F-4264-B4B1-198D6B40BE0A}">
  <ds:schemaRef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
    <ds:schemaRef ds:uri="http://purl.org/dc/dcmitype/"/>
  </ds:schemaRefs>
</ds:datastoreItem>
</file>

<file path=customXml/itemProps3.xml><?xml version="1.0" encoding="utf-8"?>
<ds:datastoreItem xmlns:ds="http://schemas.openxmlformats.org/officeDocument/2006/customXml" ds:itemID="{25B3EB55-CC99-4D53-8459-05D572096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Belföldi és nemzetközi megbízás</vt:lpstr>
      <vt:lpstr>Settings</vt:lpstr>
      <vt:lpstr>'Belföldi és nemzetközi megbízás'!Nyomtatási_terület</vt:lpstr>
      <vt:lpstr>Settings!Nyomtatási_terület</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Varga Bálint</dc:creator>
  <cp:lastModifiedBy>Peszlen Mihály</cp:lastModifiedBy>
  <cp:lastPrinted>2019-06-06T11:14:27Z</cp:lastPrinted>
  <dcterms:created xsi:type="dcterms:W3CDTF">2015-01-05T18:38:12Z</dcterms:created>
  <dcterms:modified xsi:type="dcterms:W3CDTF">2020-02-25T13:57:17Z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0x01010034C52E4556847B46A764399F6F9B636D</vt:lpwstr>
  </property>
</Properties>
</file>